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EXEC\Climate Change\GHG Inventory\Local\NYC\"/>
    </mc:Choice>
  </mc:AlternateContent>
  <bookViews>
    <workbookView xWindow="0" yWindow="0" windowWidth="24000" windowHeight="13635"/>
  </bookViews>
  <sheets>
    <sheet name="FIND YOUR GHG INVENTORY DATA" sheetId="1" r:id="rId1"/>
    <sheet name="Resources" sheetId="2" r:id="rId2"/>
    <sheet name="Roll Up Report NYC" sheetId="4" r:id="rId3"/>
    <sheet name="2010 Census" sheetId="5" r:id="rId4"/>
    <sheet name="Sectors Descriptions" sheetId="3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F17" i="5"/>
  <c r="B4" i="5" l="1"/>
  <c r="A4" i="5"/>
  <c r="B3" i="5"/>
  <c r="A3" i="5"/>
  <c r="B2" i="5"/>
  <c r="A2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B5" i="5"/>
  <c r="A5" i="5"/>
  <c r="E32" i="1" l="1"/>
  <c r="K32" i="1"/>
  <c r="J32" i="1"/>
  <c r="D89" i="4"/>
  <c r="H32" i="1"/>
  <c r="J92" i="4" l="1"/>
  <c r="I92" i="4"/>
  <c r="H92" i="4"/>
  <c r="G92" i="4"/>
  <c r="F92" i="4"/>
  <c r="D78" i="4"/>
  <c r="D80" i="4" s="1"/>
  <c r="G32" i="1" s="1"/>
  <c r="C18" i="1" s="1"/>
  <c r="D71" i="4"/>
  <c r="D70" i="4"/>
  <c r="D68" i="4"/>
  <c r="D67" i="4"/>
  <c r="D66" i="4"/>
  <c r="D64" i="4"/>
  <c r="D63" i="4"/>
  <c r="D62" i="4"/>
  <c r="D61" i="4"/>
  <c r="D59" i="4"/>
  <c r="D57" i="4"/>
  <c r="K46" i="4"/>
  <c r="K92" i="4" s="1"/>
  <c r="D45" i="4"/>
  <c r="D44" i="4"/>
  <c r="D43" i="4"/>
  <c r="D41" i="4"/>
  <c r="D40" i="4"/>
  <c r="D39" i="4"/>
  <c r="D38" i="4"/>
  <c r="D37" i="4"/>
  <c r="D36" i="4"/>
  <c r="D35" i="4"/>
  <c r="D32" i="4"/>
  <c r="D31" i="4"/>
  <c r="D30" i="4"/>
  <c r="D29" i="4"/>
  <c r="D28" i="4"/>
  <c r="D27" i="4"/>
  <c r="D25" i="4"/>
  <c r="D23" i="4"/>
  <c r="C32" i="1" s="1"/>
  <c r="C24" i="1"/>
  <c r="C22" i="1"/>
  <c r="C21" i="1"/>
  <c r="C19" i="1"/>
  <c r="E11" i="1"/>
  <c r="B11" i="1"/>
  <c r="C20" i="1" l="1"/>
  <c r="I32" i="1"/>
  <c r="C14" i="1"/>
  <c r="D33" i="4"/>
  <c r="D32" i="1" s="1"/>
  <c r="D75" i="4"/>
  <c r="F32" i="1" s="1"/>
  <c r="D42" i="4"/>
  <c r="D92" i="4" s="1"/>
  <c r="D47" i="4"/>
  <c r="C17" i="1" l="1"/>
  <c r="C15" i="1"/>
  <c r="L32" i="1"/>
  <c r="C16" i="1"/>
  <c r="N32" i="1" l="1"/>
  <c r="C23" i="1"/>
  <c r="C25" i="1" l="1"/>
</calcChain>
</file>

<file path=xl/comments1.xml><?xml version="1.0" encoding="utf-8"?>
<comments xmlns="http://schemas.openxmlformats.org/spreadsheetml/2006/main">
  <authors>
    <author>Chuoran Wang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2010 Census Population
</t>
        </r>
      </text>
    </comment>
  </commentList>
</comments>
</file>

<file path=xl/sharedStrings.xml><?xml version="1.0" encoding="utf-8"?>
<sst xmlns="http://schemas.openxmlformats.org/spreadsheetml/2006/main" count="398" uniqueCount="127">
  <si>
    <t>ENTER THE NAME OF LOCAL GOVERNMENT:</t>
  </si>
  <si>
    <t>TABLE 1: Community GHG Inventory (2010)</t>
  </si>
  <si>
    <t xml:space="preserve">FIGURE 1: </t>
  </si>
  <si>
    <t>Community GHG Emissions by Sector (2010)</t>
  </si>
  <si>
    <t>GHG EMISSION SECTORS</t>
  </si>
  <si>
    <t>MTCO2e*</t>
  </si>
  <si>
    <t>Residential</t>
  </si>
  <si>
    <t>Commercial</t>
  </si>
  <si>
    <t>Industrial</t>
  </si>
  <si>
    <t>Transportation</t>
  </si>
  <si>
    <t>Solid Waste</t>
  </si>
  <si>
    <t>Wastewater Treatment</t>
  </si>
  <si>
    <t>Industrial Processes</t>
  </si>
  <si>
    <t>Agriculture</t>
  </si>
  <si>
    <t>Energy Supply</t>
  </si>
  <si>
    <t>Total Emissions</t>
  </si>
  <si>
    <t>Population</t>
  </si>
  <si>
    <t>Per Capita Emissions</t>
  </si>
  <si>
    <t>*Metric Tons of Carbon Dioxide Equivalent</t>
  </si>
  <si>
    <t>Ulster County</t>
  </si>
  <si>
    <t>Name of Local Government</t>
  </si>
  <si>
    <t>Total</t>
  </si>
  <si>
    <t>Dutchess County</t>
  </si>
  <si>
    <t>Orange County</t>
  </si>
  <si>
    <t>Putnam County</t>
  </si>
  <si>
    <t>Rockland County</t>
  </si>
  <si>
    <t>Sullivan County</t>
  </si>
  <si>
    <t>Westchester County</t>
  </si>
  <si>
    <t>SECTORS</t>
  </si>
  <si>
    <t>DESCRIPTIONS</t>
  </si>
  <si>
    <r>
      <rPr>
        <b/>
        <sz val="12"/>
        <color theme="1"/>
        <rFont val="Calibri"/>
        <family val="2"/>
        <scheme val="minor"/>
      </rPr>
      <t>Buildings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1.5"/>
        <color theme="1"/>
        <rFont val="Calibri"/>
        <family val="2"/>
        <scheme val="minor"/>
      </rPr>
      <t>(Stationary Energy)</t>
    </r>
  </si>
  <si>
    <t xml:space="preserve">Energy used in Residential, Commercial, Industrial buildings &amp; other non-mobile uses (e.g., electricity, natural gas, fuel oils, wood &amp; propane). </t>
  </si>
  <si>
    <r>
      <rPr>
        <b/>
        <sz val="12"/>
        <color theme="1"/>
        <rFont val="Calibri"/>
        <family val="2"/>
        <scheme val="minor"/>
      </rPr>
      <t>Transportation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(Mobile Energy)</t>
    </r>
  </si>
  <si>
    <t>Fuel consumption for on-road transportation, passenger &amp; freight rail, aviation, marine transit &amp; off-road vehicles.</t>
  </si>
  <si>
    <t>Waste &amp; Wastewater Treatment</t>
  </si>
  <si>
    <t>Non-energy process emissions from landfills &amp; wastewater treatment plants or septic systems. (e.g., methane emissions from anaerobic decay).</t>
  </si>
  <si>
    <t>Industrial 
Processes</t>
  </si>
  <si>
    <r>
      <t>Non-energy process emissions from industrial activity &amp; fugitive emissions from fuel systems (e.g., C0</t>
    </r>
    <r>
      <rPr>
        <vertAlign val="subscript"/>
        <sz val="13"/>
        <color theme="1"/>
        <rFont val="Calibri"/>
        <family val="2"/>
        <scheme val="minor"/>
      </rPr>
      <t>2</t>
    </r>
    <r>
      <rPr>
        <sz val="13"/>
        <color theme="1"/>
        <rFont val="Calibri"/>
        <family val="2"/>
        <scheme val="minor"/>
      </rPr>
      <t xml:space="preserve"> from cement production, A/C coolants, &amp; leakages).</t>
    </r>
  </si>
  <si>
    <t>Non-energy emissions from crops &amp; livestock (e.g., methane &amp; nitrous oxide emissions from fertilizers).</t>
  </si>
  <si>
    <t>Energy generation &amp; fugitive emissions including energy losses during transmission &amp; distribution of electricity and natural gas.</t>
  </si>
  <si>
    <r>
      <t>New York City Regional GHG Inventory 2010
Total Emissions by Local Government and Sector, MT CO</t>
    </r>
    <r>
      <rPr>
        <b/>
        <vertAlign val="subscript"/>
        <sz val="16"/>
        <color theme="0"/>
        <rFont val="Century Gothic"/>
        <family val="2"/>
      </rPr>
      <t>2</t>
    </r>
    <r>
      <rPr>
        <b/>
        <sz val="16"/>
        <color theme="0"/>
        <rFont val="Century Gothic"/>
        <family val="2"/>
      </rPr>
      <t>e</t>
    </r>
  </si>
  <si>
    <t>New York City</t>
  </si>
  <si>
    <t>Transportation Energy</t>
  </si>
  <si>
    <t>Waste Management</t>
  </si>
  <si>
    <t>Region / County Name</t>
  </si>
  <si>
    <t>Color Code</t>
  </si>
  <si>
    <t>REQUIRED for the Roll Up Report, though some data may be zero, N/A, or considered to small to count</t>
  </si>
  <si>
    <t>Report NO Data in cell</t>
  </si>
  <si>
    <t>DRAFT Roll Up Report CGC.  Emissions in MTCDE</t>
  </si>
  <si>
    <t>CO2e</t>
  </si>
  <si>
    <t>CO2</t>
  </si>
  <si>
    <t>CH4</t>
  </si>
  <si>
    <t>N2O</t>
  </si>
  <si>
    <t>PFC</t>
  </si>
  <si>
    <t>HFC</t>
  </si>
  <si>
    <t>SF6</t>
  </si>
  <si>
    <t>Built Environment</t>
  </si>
  <si>
    <t>Residential Energy Consumption</t>
  </si>
  <si>
    <t>Electricity</t>
  </si>
  <si>
    <t>Steam</t>
  </si>
  <si>
    <t>Natural Gas</t>
  </si>
  <si>
    <t>Propane / LPG</t>
  </si>
  <si>
    <t>Distillate Fuel Oil (#1, #2, Kerosene)</t>
  </si>
  <si>
    <t>Residual Fuel Oil (#4 and #6)</t>
  </si>
  <si>
    <t>Wood</t>
  </si>
  <si>
    <r>
      <t xml:space="preserve">Commercial </t>
    </r>
    <r>
      <rPr>
        <b/>
        <sz val="11"/>
        <color rgb="FFFF0000"/>
        <rFont val="Calibri"/>
        <family val="2"/>
        <scheme val="minor"/>
      </rPr>
      <t>&amp; Institutional</t>
    </r>
    <r>
      <rPr>
        <b/>
        <sz val="11"/>
        <color theme="1"/>
        <rFont val="Calibri"/>
        <family val="2"/>
        <scheme val="minor"/>
      </rPr>
      <t xml:space="preserve"> Energy Consumption</t>
    </r>
  </si>
  <si>
    <t>Coal</t>
  </si>
  <si>
    <t>Industrial Energy Consumption</t>
  </si>
  <si>
    <t>Energy Generation and Supply</t>
  </si>
  <si>
    <t>Electricity T/D Losses</t>
  </si>
  <si>
    <t>Natural Gas T/D Losses</t>
  </si>
  <si>
    <t>Use of SF6 in the Utility Industry</t>
  </si>
  <si>
    <t>Cement Production</t>
  </si>
  <si>
    <t>Iron and Steel Production</t>
  </si>
  <si>
    <t>Aluminum Production</t>
  </si>
  <si>
    <t>Paper and Pulp</t>
  </si>
  <si>
    <t>Limestone Use</t>
  </si>
  <si>
    <t>Soda Ash Use</t>
  </si>
  <si>
    <t>Semi-Conductor Manufacturing</t>
  </si>
  <si>
    <t>Chemical Manufacturing</t>
  </si>
  <si>
    <t>Product Use (ODS Substitues)</t>
  </si>
  <si>
    <t>All Refrigerants- except utility SF6</t>
  </si>
  <si>
    <t>On-road</t>
  </si>
  <si>
    <t>Motor Gasoline (E-10)</t>
  </si>
  <si>
    <t>Diesel</t>
  </si>
  <si>
    <t>Ethanol</t>
  </si>
  <si>
    <t>Biodiesel</t>
  </si>
  <si>
    <t>CNG (Bus)</t>
  </si>
  <si>
    <t>Rail</t>
  </si>
  <si>
    <t>Electricity Consumption</t>
  </si>
  <si>
    <t>Marine</t>
  </si>
  <si>
    <t>Gasoline</t>
  </si>
  <si>
    <t>Distillate</t>
  </si>
  <si>
    <t>Residual Fuel Oil</t>
  </si>
  <si>
    <t>Off-road Mobile</t>
  </si>
  <si>
    <t>All Fuels (Diesel and Gasoline)</t>
  </si>
  <si>
    <t>Solid Waste Management</t>
  </si>
  <si>
    <t>Landfill Methane (Scope 1)</t>
  </si>
  <si>
    <t>Landfill Methane (Scope 3)</t>
  </si>
  <si>
    <r>
      <t xml:space="preserve">MSW incineration  (non grid connected - </t>
    </r>
    <r>
      <rPr>
        <sz val="11"/>
        <color rgb="FFFF0000"/>
        <rFont val="Calibri"/>
        <family val="2"/>
        <scheme val="minor"/>
      </rPr>
      <t>Scope 3</t>
    </r>
    <r>
      <rPr>
        <sz val="11"/>
        <color theme="1"/>
        <rFont val="Calibri"/>
        <family val="2"/>
        <scheme val="minor"/>
      </rPr>
      <t>)</t>
    </r>
  </si>
  <si>
    <t>Sewage Treatment</t>
  </si>
  <si>
    <t>Central WWTPs and Septic Systems</t>
  </si>
  <si>
    <t>Livestock</t>
  </si>
  <si>
    <t>Enteric Fementation</t>
  </si>
  <si>
    <t>Manure management</t>
  </si>
  <si>
    <t>Crop Production and Soil Management</t>
  </si>
  <si>
    <t>Use of Fertilizer</t>
  </si>
  <si>
    <t>Crop Residue Incineration</t>
  </si>
  <si>
    <t xml:space="preserve">Grand Totals </t>
  </si>
  <si>
    <t>(i.e., New York City)</t>
  </si>
  <si>
    <t>2010 Census Population</t>
  </si>
  <si>
    <t>Kings County</t>
  </si>
  <si>
    <t/>
  </si>
  <si>
    <t>Brooklyn borough</t>
  </si>
  <si>
    <t>County</t>
  </si>
  <si>
    <t>LocalGovFull</t>
  </si>
  <si>
    <t>City/Town</t>
  </si>
  <si>
    <t>Village</t>
  </si>
  <si>
    <t>2010 Pop</t>
  </si>
  <si>
    <t>New York County</t>
  </si>
  <si>
    <t>Manhattan borough</t>
  </si>
  <si>
    <t>Queens County</t>
  </si>
  <si>
    <t>Queens borough</t>
  </si>
  <si>
    <t>Richmond County</t>
  </si>
  <si>
    <t>Staten Island borough</t>
  </si>
  <si>
    <t>Bronx County</t>
  </si>
  <si>
    <t>Bronx 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</si>
</sst>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2"/>
    </font>
    <font>
      <b/>
      <sz val="16"/>
      <color theme="1" tint="0.34998626667073579"/>
      <name val="Century Gothic"/>
      <family val="2"/>
    </font>
    <font>
      <b/>
      <sz val="14"/>
      <color theme="1"/>
      <name val="Segoe UI"/>
      <family val="2"/>
    </font>
    <font>
      <b/>
      <sz val="14"/>
      <name val="Segoe UI"/>
      <family val="2"/>
    </font>
    <font>
      <sz val="10"/>
      <color theme="1" tint="0.499984740745262"/>
      <name val="Arial Narrow"/>
      <family val="2"/>
    </font>
    <font>
      <sz val="11"/>
      <color theme="1" tint="0.499984740745262"/>
      <name val="Arial Narrow"/>
      <family val="2"/>
    </font>
    <font>
      <b/>
      <sz val="11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sz val="11"/>
      <name val="Century Gothic"/>
      <family val="2"/>
    </font>
    <font>
      <sz val="12"/>
      <color theme="1"/>
      <name val="Century Gothic"/>
      <family val="2"/>
    </font>
    <font>
      <b/>
      <sz val="11"/>
      <name val="Century Gothic"/>
      <family val="2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b/>
      <sz val="16"/>
      <color theme="0"/>
      <name val="Century Gothic"/>
      <family val="2"/>
    </font>
    <font>
      <b/>
      <vertAlign val="subscript"/>
      <sz val="16"/>
      <color theme="0"/>
      <name val="Century Gothic"/>
      <family val="2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.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bscript"/>
      <sz val="13"/>
      <color theme="1"/>
      <name val="Calibri"/>
      <family val="2"/>
      <scheme val="minor"/>
    </font>
    <font>
      <b/>
      <sz val="10"/>
      <color theme="0"/>
      <name val="Century Gothic"/>
      <family val="2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lightDown">
        <b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dashed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dashed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dashed">
        <color theme="0" tint="-0.24994659260841701"/>
      </right>
      <top style="medium">
        <color theme="0" tint="-0.24994659260841701"/>
      </top>
      <bottom/>
      <diagonal/>
    </border>
    <border>
      <left style="dashed">
        <color theme="0" tint="-0.24994659260841701"/>
      </left>
      <right/>
      <top style="medium">
        <color theme="0" tint="-0.24994659260841701"/>
      </top>
      <bottom/>
      <diagonal/>
    </border>
    <border>
      <left/>
      <right style="dashed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dashed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dashed">
        <color theme="0" tint="-0.24994659260841701"/>
      </right>
      <top/>
      <bottom style="medium">
        <color theme="0" tint="-0.24994659260841701"/>
      </bottom>
      <diagonal/>
    </border>
    <border>
      <left style="dashed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/>
  </cellStyleXfs>
  <cellXfs count="131">
    <xf numFmtId="0" fontId="0" fillId="0" borderId="0" xfId="0"/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7" fillId="2" borderId="0" xfId="0" applyFont="1" applyFill="1" applyBorder="1"/>
    <xf numFmtId="0" fontId="0" fillId="0" borderId="0" xfId="0" applyFill="1"/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0" fontId="12" fillId="2" borderId="0" xfId="0" applyFont="1" applyFill="1" applyAlignment="1">
      <alignment vertical="top"/>
    </xf>
    <xf numFmtId="0" fontId="6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2" fillId="2" borderId="4" xfId="0" applyFont="1" applyFill="1" applyBorder="1" applyAlignment="1">
      <alignment vertical="top"/>
    </xf>
    <xf numFmtId="0" fontId="0" fillId="2" borderId="4" xfId="0" applyFill="1" applyBorder="1"/>
    <xf numFmtId="0" fontId="0" fillId="0" borderId="4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vertical="top"/>
    </xf>
    <xf numFmtId="0" fontId="0" fillId="0" borderId="5" xfId="0" applyBorder="1"/>
    <xf numFmtId="0" fontId="14" fillId="0" borderId="0" xfId="0" applyFont="1" applyFill="1" applyAlignment="1"/>
    <xf numFmtId="0" fontId="14" fillId="0" borderId="0" xfId="0" applyFont="1" applyFill="1" applyAlignment="1">
      <alignment horizontal="right"/>
    </xf>
    <xf numFmtId="0" fontId="0" fillId="0" borderId="6" xfId="0" applyBorder="1"/>
    <xf numFmtId="0" fontId="14" fillId="0" borderId="0" xfId="0" applyFont="1" applyFill="1" applyAlignment="1">
      <alignment horizontal="left" vertical="top" indent="7"/>
    </xf>
    <xf numFmtId="0" fontId="14" fillId="0" borderId="0" xfId="0" applyFont="1" applyFill="1" applyAlignment="1">
      <alignment vertical="center"/>
    </xf>
    <xf numFmtId="0" fontId="15" fillId="0" borderId="0" xfId="2" applyFont="1" applyFill="1" applyBorder="1" applyAlignment="1">
      <alignment horizontal="center" vertical="center"/>
    </xf>
    <xf numFmtId="0" fontId="6" fillId="0" borderId="0" xfId="0" applyFont="1" applyFill="1"/>
    <xf numFmtId="0" fontId="16" fillId="4" borderId="7" xfId="0" applyFont="1" applyFill="1" applyBorder="1" applyAlignment="1">
      <alignment horizontal="left" vertical="center" wrapText="1" indent="1"/>
    </xf>
    <xf numFmtId="0" fontId="17" fillId="4" borderId="7" xfId="0" applyFont="1" applyFill="1" applyBorder="1" applyAlignment="1">
      <alignment horizontal="right" vertical="center" wrapText="1" indent="1"/>
    </xf>
    <xf numFmtId="0" fontId="18" fillId="3" borderId="8" xfId="0" applyFont="1" applyFill="1" applyBorder="1" applyAlignment="1">
      <alignment horizontal="left" wrapText="1" indent="3"/>
    </xf>
    <xf numFmtId="164" fontId="19" fillId="2" borderId="9" xfId="1" applyNumberFormat="1" applyFont="1" applyFill="1" applyBorder="1" applyAlignment="1">
      <alignment horizontal="right" vertical="center" wrapText="1" indent="1"/>
    </xf>
    <xf numFmtId="0" fontId="18" fillId="3" borderId="10" xfId="0" applyFont="1" applyFill="1" applyBorder="1" applyAlignment="1">
      <alignment horizontal="left" wrapText="1" indent="3"/>
    </xf>
    <xf numFmtId="164" fontId="19" fillId="2" borderId="11" xfId="1" applyNumberFormat="1" applyFont="1" applyFill="1" applyBorder="1" applyAlignment="1">
      <alignment horizontal="right" vertical="center" wrapText="1" indent="1"/>
    </xf>
    <xf numFmtId="0" fontId="20" fillId="3" borderId="12" xfId="0" applyFont="1" applyFill="1" applyBorder="1" applyAlignment="1">
      <alignment horizontal="right" wrapText="1" indent="1"/>
    </xf>
    <xf numFmtId="164" fontId="19" fillId="2" borderId="13" xfId="1" applyNumberFormat="1" applyFont="1" applyFill="1" applyBorder="1" applyAlignment="1">
      <alignment horizontal="right" vertical="center" wrapText="1" indent="1"/>
    </xf>
    <xf numFmtId="0" fontId="18" fillId="3" borderId="14" xfId="0" applyFont="1" applyFill="1" applyBorder="1" applyAlignment="1">
      <alignment horizontal="right" wrapText="1" indent="1"/>
    </xf>
    <xf numFmtId="164" fontId="19" fillId="2" borderId="15" xfId="1" applyNumberFormat="1" applyFont="1" applyFill="1" applyBorder="1" applyAlignment="1">
      <alignment horizontal="right" vertical="center" wrapText="1" indent="1"/>
    </xf>
    <xf numFmtId="0" fontId="18" fillId="3" borderId="8" xfId="0" applyFont="1" applyFill="1" applyBorder="1" applyAlignment="1">
      <alignment horizontal="right" wrapText="1" indent="1"/>
    </xf>
    <xf numFmtId="0" fontId="21" fillId="0" borderId="0" xfId="0" applyFont="1"/>
    <xf numFmtId="0" fontId="0" fillId="0" borderId="16" xfId="0" applyBorder="1"/>
    <xf numFmtId="0" fontId="7" fillId="0" borderId="0" xfId="0" applyFont="1" applyFill="1" applyBorder="1" applyAlignment="1">
      <alignment vertical="top"/>
    </xf>
    <xf numFmtId="3" fontId="0" fillId="0" borderId="0" xfId="0" applyNumberForma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 applyBorder="1" applyAlignment="1">
      <alignment vertical="center" textRotation="45" wrapText="1"/>
    </xf>
    <xf numFmtId="0" fontId="22" fillId="0" borderId="0" xfId="0" applyFont="1" applyFill="1" applyBorder="1" applyAlignment="1">
      <alignment textRotation="45" wrapText="1"/>
    </xf>
    <xf numFmtId="0" fontId="25" fillId="0" borderId="0" xfId="0" applyFont="1" applyFill="1"/>
    <xf numFmtId="0" fontId="6" fillId="0" borderId="18" xfId="0" applyFont="1" applyFill="1" applyBorder="1"/>
    <xf numFmtId="3" fontId="5" fillId="0" borderId="19" xfId="0" applyNumberFormat="1" applyFont="1" applyFill="1" applyBorder="1"/>
    <xf numFmtId="3" fontId="5" fillId="0" borderId="20" xfId="0" applyNumberFormat="1" applyFont="1" applyFill="1" applyBorder="1"/>
    <xf numFmtId="0" fontId="26" fillId="5" borderId="23" xfId="0" applyFont="1" applyFill="1" applyBorder="1" applyAlignment="1">
      <alignment horizontal="left" vertical="center" indent="1"/>
    </xf>
    <xf numFmtId="0" fontId="31" fillId="6" borderId="23" xfId="0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left" vertical="center" wrapText="1" indent="1"/>
    </xf>
    <xf numFmtId="0" fontId="28" fillId="6" borderId="23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left" vertical="center" wrapText="1" indent="1"/>
    </xf>
    <xf numFmtId="3" fontId="0" fillId="0" borderId="0" xfId="0" applyNumberFormat="1"/>
    <xf numFmtId="0" fontId="5" fillId="0" borderId="24" xfId="0" applyFont="1" applyBorder="1"/>
    <xf numFmtId="0" fontId="0" fillId="7" borderId="25" xfId="0" applyFill="1" applyBorder="1"/>
    <xf numFmtId="0" fontId="5" fillId="0" borderId="0" xfId="0" applyFont="1"/>
    <xf numFmtId="0" fontId="0" fillId="8" borderId="26" xfId="0" applyFill="1" applyBorder="1"/>
    <xf numFmtId="0" fontId="0" fillId="0" borderId="0" xfId="0" applyFill="1" applyBorder="1"/>
    <xf numFmtId="0" fontId="0" fillId="9" borderId="29" xfId="0" applyFill="1" applyBorder="1"/>
    <xf numFmtId="0" fontId="0" fillId="9" borderId="0" xfId="0" applyFill="1" applyBorder="1"/>
    <xf numFmtId="0" fontId="6" fillId="9" borderId="30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/>
    </xf>
    <xf numFmtId="0" fontId="6" fillId="9" borderId="32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5" fillId="10" borderId="29" xfId="0" applyFont="1" applyFill="1" applyBorder="1"/>
    <xf numFmtId="0" fontId="5" fillId="6" borderId="0" xfId="0" applyFont="1" applyFill="1" applyBorder="1"/>
    <xf numFmtId="0" fontId="0" fillId="8" borderId="34" xfId="0" applyFill="1" applyBorder="1"/>
    <xf numFmtId="0" fontId="0" fillId="8" borderId="0" xfId="0" applyFill="1" applyBorder="1"/>
    <xf numFmtId="0" fontId="0" fillId="11" borderId="18" xfId="0" applyFill="1" applyBorder="1"/>
    <xf numFmtId="0" fontId="0" fillId="8" borderId="18" xfId="0" applyFill="1" applyBorder="1"/>
    <xf numFmtId="0" fontId="0" fillId="8" borderId="35" xfId="0" applyFill="1" applyBorder="1"/>
    <xf numFmtId="0" fontId="0" fillId="10" borderId="29" xfId="0" applyFill="1" applyBorder="1"/>
    <xf numFmtId="0" fontId="0" fillId="6" borderId="0" xfId="0" applyFill="1" applyBorder="1"/>
    <xf numFmtId="164" fontId="0" fillId="7" borderId="36" xfId="1" applyNumberFormat="1" applyFont="1" applyFill="1" applyBorder="1"/>
    <xf numFmtId="164" fontId="0" fillId="8" borderId="18" xfId="1" applyNumberFormat="1" applyFont="1" applyFill="1" applyBorder="1"/>
    <xf numFmtId="164" fontId="0" fillId="7" borderId="25" xfId="1" applyNumberFormat="1" applyFont="1" applyFill="1" applyBorder="1"/>
    <xf numFmtId="164" fontId="0" fillId="8" borderId="35" xfId="1" applyNumberFormat="1" applyFont="1" applyFill="1" applyBorder="1"/>
    <xf numFmtId="164" fontId="0" fillId="0" borderId="0" xfId="0" applyNumberFormat="1"/>
    <xf numFmtId="0" fontId="35" fillId="6" borderId="0" xfId="0" applyFont="1" applyFill="1" applyBorder="1"/>
    <xf numFmtId="164" fontId="0" fillId="7" borderId="29" xfId="1" applyNumberFormat="1" applyFont="1" applyFill="1" applyBorder="1"/>
    <xf numFmtId="164" fontId="0" fillId="7" borderId="0" xfId="1" applyNumberFormat="1" applyFont="1" applyFill="1" applyBorder="1"/>
    <xf numFmtId="164" fontId="0" fillId="11" borderId="34" xfId="1" applyNumberFormat="1" applyFont="1" applyFill="1" applyBorder="1"/>
    <xf numFmtId="164" fontId="0" fillId="11" borderId="18" xfId="1" applyNumberFormat="1" applyFont="1" applyFill="1" applyBorder="1"/>
    <xf numFmtId="0" fontId="0" fillId="6" borderId="0" xfId="0" applyFont="1" applyFill="1" applyBorder="1"/>
    <xf numFmtId="0" fontId="5" fillId="12" borderId="29" xfId="0" applyFont="1" applyFill="1" applyBorder="1"/>
    <xf numFmtId="0" fontId="5" fillId="13" borderId="0" xfId="0" applyFont="1" applyFill="1" applyBorder="1"/>
    <xf numFmtId="0" fontId="0" fillId="12" borderId="29" xfId="0" applyFill="1" applyBorder="1"/>
    <xf numFmtId="0" fontId="0" fillId="13" borderId="0" xfId="0" applyFill="1" applyBorder="1"/>
    <xf numFmtId="0" fontId="4" fillId="13" borderId="0" xfId="0" applyFont="1" applyFill="1" applyBorder="1"/>
    <xf numFmtId="0" fontId="4" fillId="6" borderId="0" xfId="0" applyFont="1" applyFill="1" applyBorder="1"/>
    <xf numFmtId="164" fontId="0" fillId="11" borderId="35" xfId="1" applyNumberFormat="1" applyFont="1" applyFill="1" applyBorder="1"/>
    <xf numFmtId="0" fontId="5" fillId="14" borderId="0" xfId="0" applyFont="1" applyFill="1" applyBorder="1"/>
    <xf numFmtId="0" fontId="0" fillId="14" borderId="0" xfId="0" applyFill="1" applyBorder="1"/>
    <xf numFmtId="0" fontId="0" fillId="12" borderId="37" xfId="0" applyFill="1" applyBorder="1"/>
    <xf numFmtId="0" fontId="0" fillId="14" borderId="22" xfId="0" applyFill="1" applyBorder="1"/>
    <xf numFmtId="164" fontId="0" fillId="7" borderId="38" xfId="1" applyNumberFormat="1" applyFont="1" applyFill="1" applyBorder="1"/>
    <xf numFmtId="164" fontId="0" fillId="8" borderId="21" xfId="1" applyNumberFormat="1" applyFont="1" applyFill="1" applyBorder="1"/>
    <xf numFmtId="164" fontId="0" fillId="7" borderId="39" xfId="1" applyNumberFormat="1" applyFont="1" applyFill="1" applyBorder="1"/>
    <xf numFmtId="164" fontId="0" fillId="8" borderId="40" xfId="1" applyNumberFormat="1" applyFont="1" applyFill="1" applyBorder="1"/>
    <xf numFmtId="164" fontId="0" fillId="0" borderId="0" xfId="1" applyNumberFormat="1" applyFont="1"/>
    <xf numFmtId="0" fontId="5" fillId="10" borderId="24" xfId="0" applyFont="1" applyFill="1" applyBorder="1"/>
    <xf numFmtId="0" fontId="0" fillId="15" borderId="41" xfId="0" applyFill="1" applyBorder="1"/>
    <xf numFmtId="164" fontId="0" fillId="16" borderId="42" xfId="1" applyNumberFormat="1" applyFont="1" applyFill="1" applyBorder="1"/>
    <xf numFmtId="164" fontId="0" fillId="7" borderId="42" xfId="1" applyNumberFormat="1" applyFont="1" applyFill="1" applyBorder="1"/>
    <xf numFmtId="0" fontId="0" fillId="0" borderId="0" xfId="0" applyBorder="1"/>
    <xf numFmtId="164" fontId="0" fillId="8" borderId="0" xfId="1" applyNumberFormat="1" applyFont="1" applyFill="1" applyBorder="1"/>
    <xf numFmtId="0" fontId="0" fillId="12" borderId="0" xfId="0" applyFill="1" applyBorder="1"/>
    <xf numFmtId="0" fontId="23" fillId="4" borderId="1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3" fillId="9" borderId="24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 vertical="center" wrapText="1"/>
    </xf>
    <xf numFmtId="0" fontId="31" fillId="6" borderId="23" xfId="0" applyFont="1" applyFill="1" applyBorder="1" applyAlignment="1">
      <alignment horizontal="center" vertical="center"/>
    </xf>
    <xf numFmtId="0" fontId="30" fillId="6" borderId="23" xfId="0" applyFont="1" applyFill="1" applyBorder="1" applyAlignment="1">
      <alignment horizontal="left" vertical="center" wrapText="1" indent="1"/>
    </xf>
    <xf numFmtId="0" fontId="0" fillId="0" borderId="26" xfId="0" applyFont="1" applyFill="1" applyBorder="1" applyAlignment="1">
      <alignment horizontal="center" vertical="center"/>
    </xf>
    <xf numFmtId="0" fontId="0" fillId="17" borderId="26" xfId="0" applyFont="1" applyFill="1" applyBorder="1"/>
    <xf numFmtId="3" fontId="36" fillId="17" borderId="26" xfId="0" applyNumberFormat="1" applyFont="1" applyFill="1" applyBorder="1"/>
    <xf numFmtId="3" fontId="36" fillId="0" borderId="26" xfId="0" applyNumberFormat="1" applyFont="1" applyFill="1" applyBorder="1"/>
    <xf numFmtId="0" fontId="37" fillId="0" borderId="0" xfId="3" applyAlignment="1">
      <alignment horizontal="center" vertical="center"/>
    </xf>
    <xf numFmtId="0" fontId="38" fillId="0" borderId="26" xfId="0" applyFont="1" applyFill="1" applyBorder="1" applyAlignment="1">
      <alignment horizontal="center" vertical="center" wrapText="1"/>
    </xf>
    <xf numFmtId="0" fontId="38" fillId="17" borderId="26" xfId="0" applyFont="1" applyFill="1" applyBorder="1" applyAlignment="1">
      <alignment horizontal="center" vertical="center" wrapText="1"/>
    </xf>
    <xf numFmtId="0" fontId="39" fillId="17" borderId="26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Title" xfId="2" builtinId="15"/>
  </cellStyles>
  <dxfs count="15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1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'FIND YOUR GHG INVENTORY DATA'!$B$14:$B$22</c:f>
              <c:strCache>
                <c:ptCount val="9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  <c:pt idx="4">
                  <c:v>Solid Waste</c:v>
                </c:pt>
                <c:pt idx="5">
                  <c:v>Wastewater Treatment</c:v>
                </c:pt>
                <c:pt idx="6">
                  <c:v>Industrial Processes</c:v>
                </c:pt>
                <c:pt idx="7">
                  <c:v>Agriculture</c:v>
                </c:pt>
                <c:pt idx="8">
                  <c:v>Energy Supply</c:v>
                </c:pt>
              </c:strCache>
            </c:strRef>
          </c:cat>
          <c:val>
            <c:numRef>
              <c:f>'FIND YOUR GHG INVENTORY DATA'!$C$14:$C$22</c:f>
              <c:numCache>
                <c:formatCode>_(* #,##0_);_(* \(#,##0\);_(* "-"??_);_(@_)</c:formatCode>
                <c:ptCount val="9"/>
                <c:pt idx="0">
                  <c:v>19950806.844175804</c:v>
                </c:pt>
                <c:pt idx="1">
                  <c:v>15927458.495691318</c:v>
                </c:pt>
                <c:pt idx="2">
                  <c:v>4241091.0894750757</c:v>
                </c:pt>
                <c:pt idx="3">
                  <c:v>13914065.05319773</c:v>
                </c:pt>
                <c:pt idx="4">
                  <c:v>2221187.2230823454</c:v>
                </c:pt>
                <c:pt idx="5">
                  <c:v>286164.53421361686</c:v>
                </c:pt>
                <c:pt idx="6">
                  <c:v>3047342.3174477238</c:v>
                </c:pt>
                <c:pt idx="7">
                  <c:v>0</c:v>
                </c:pt>
                <c:pt idx="8">
                  <c:v>1242123.240726871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72919320757416"/>
          <c:y val="0.15820028849098067"/>
          <c:w val="0.3060862713798202"/>
          <c:h val="0.683599115589457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dhudsoncsc.org/documents/CSC_MidHudson_Regional_Inventory_FAQ_2015.pdf" TargetMode="Externa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://www.midhudsoncsc.org/tools.html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://www.midhudsoncsc.org/documents/CSC_MidHudson_Regional_Inventory_FAQ_2015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39007</xdr:colOff>
      <xdr:row>1</xdr:row>
      <xdr:rowOff>133350</xdr:rowOff>
    </xdr:from>
    <xdr:to>
      <xdr:col>2</xdr:col>
      <xdr:colOff>485775</xdr:colOff>
      <xdr:row>2</xdr:row>
      <xdr:rowOff>295275</xdr:rowOff>
    </xdr:to>
    <xdr:pic>
      <xdr:nvPicPr>
        <xdr:cNvPr id="3" name="Picture 2" descr="\\vhb\proj\Wat-EV\11823.00\Overall Task Resources\Logos and Maps\ClimateSmartCommunities_logo.pn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32" y="257175"/>
          <a:ext cx="3066143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390222</xdr:colOff>
      <xdr:row>2</xdr:row>
      <xdr:rowOff>391584</xdr:rowOff>
    </xdr:from>
    <xdr:to>
      <xdr:col>9</xdr:col>
      <xdr:colOff>48684</xdr:colOff>
      <xdr:row>5</xdr:row>
      <xdr:rowOff>15346</xdr:rowOff>
    </xdr:to>
    <xdr:sp macro="" textlink="">
      <xdr:nvSpPr>
        <xdr:cNvPr id="4" name="TextBox 3"/>
        <xdr:cNvSpPr txBox="1"/>
      </xdr:nvSpPr>
      <xdr:spPr>
        <a:xfrm>
          <a:off x="390222" y="1163109"/>
          <a:ext cx="8907237" cy="1185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The Regional GHG Emissions Inventory calculated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emissions for the entire region 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and provides community-level data for each village, town, city, and county for a 2010 baseline year. To find your local government's community GHG inventory data, enter the name of your local government in Column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D, Row 6 (see below). Please note that village emissions are included in Town totals. A comparison table is provided in Row 30 to view emissions from two communities simultaneously. 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For more information about the 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Regional GHG Emissions Inventory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,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click on the icon to the right.</a:t>
          </a:r>
          <a:r>
            <a:rPr lang="en-US" sz="1200" u="none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12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95249</xdr:colOff>
      <xdr:row>12</xdr:row>
      <xdr:rowOff>14287</xdr:rowOff>
    </xdr:from>
    <xdr:to>
      <xdr:col>8</xdr:col>
      <xdr:colOff>838199</xdr:colOff>
      <xdr:row>24</xdr:row>
      <xdr:rowOff>180975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446617</xdr:colOff>
      <xdr:row>14</xdr:row>
      <xdr:rowOff>8465</xdr:rowOff>
    </xdr:from>
    <xdr:to>
      <xdr:col>17</xdr:col>
      <xdr:colOff>107204</xdr:colOff>
      <xdr:row>21</xdr:row>
      <xdr:rowOff>135467</xdr:rowOff>
    </xdr:to>
    <xdr:pic>
      <xdr:nvPicPr>
        <xdr:cNvPr id="9" name="Picture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33592" y="4513790"/>
          <a:ext cx="6823387" cy="1927227"/>
        </a:xfrm>
        <a:prstGeom prst="rect">
          <a:avLst/>
        </a:prstGeom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6</xdr:col>
      <xdr:colOff>22528</xdr:colOff>
      <xdr:row>4</xdr:row>
      <xdr:rowOff>155726</xdr:rowOff>
    </xdr:to>
    <xdr:pic>
      <xdr:nvPicPr>
        <xdr:cNvPr id="3" name="Picture 2" descr="\\vhb\proj\Wat-EV\11823.00\Overall Task Resources\Logos and Maps\ClimateSmartCommunities_logo.pn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3375328" cy="7272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171450</xdr:colOff>
      <xdr:row>6</xdr:row>
      <xdr:rowOff>19049</xdr:rowOff>
    </xdr:from>
    <xdr:to>
      <xdr:col>20</xdr:col>
      <xdr:colOff>27077</xdr:colOff>
      <xdr:row>19</xdr:row>
      <xdr:rowOff>114300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5561" t="11335" b="28658"/>
        <a:stretch/>
      </xdr:blipFill>
      <xdr:spPr>
        <a:xfrm>
          <a:off x="8096250" y="1162049"/>
          <a:ext cx="4122827" cy="257175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142876</xdr:rowOff>
    </xdr:from>
    <xdr:to>
      <xdr:col>16</xdr:col>
      <xdr:colOff>447675</xdr:colOff>
      <xdr:row>4</xdr:row>
      <xdr:rowOff>28576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60616" b="89332"/>
        <a:stretch/>
      </xdr:blipFill>
      <xdr:spPr>
        <a:xfrm>
          <a:off x="5486400" y="333376"/>
          <a:ext cx="4714875" cy="4572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7</xdr:row>
      <xdr:rowOff>95249</xdr:rowOff>
    </xdr:from>
    <xdr:to>
      <xdr:col>13</xdr:col>
      <xdr:colOff>95250</xdr:colOff>
      <xdr:row>18</xdr:row>
      <xdr:rowOff>66138</xdr:rowOff>
    </xdr:to>
    <xdr:pic>
      <xdr:nvPicPr>
        <xdr:cNvPr id="2" name="Picture 1">
          <a:hlinkClick xmlns:r="http://schemas.openxmlformats.org/officeDocument/2006/relationships" r:id="rId4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1784" r="34757"/>
        <a:stretch/>
      </xdr:blipFill>
      <xdr:spPr>
        <a:xfrm>
          <a:off x="209550" y="1428749"/>
          <a:ext cx="7810500" cy="20663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2" name="TextBox 1"/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York%20City%20CGC%20Tier%20II%20GHG%20Invento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Region Emissions By Source"/>
      <sheetName val="Region Roll Up Report"/>
    </sheetNames>
    <sheetDataSet>
      <sheetData sheetId="0"/>
      <sheetData sheetId="1">
        <row r="59">
          <cell r="D59">
            <v>3047342.3174477238</v>
          </cell>
        </row>
        <row r="79">
          <cell r="F79">
            <v>1961833.9430035683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1" name="Table2" displayName="Table2" ref="B31:N234" totalsRowShown="0" headerRowDxfId="14" dataDxfId="13">
  <autoFilter ref="B31:N234"/>
  <tableColumns count="13">
    <tableColumn id="1" name="Name of Local Government" dataDxfId="12"/>
    <tableColumn id="2" name="Residential" dataDxfId="11"/>
    <tableColumn id="3" name="Commercial" dataDxfId="10"/>
    <tableColumn id="4" name="Industrial" dataDxfId="9"/>
    <tableColumn id="5" name="Transportation Energy" dataDxfId="8" dataCellStyle="Comma"/>
    <tableColumn id="6" name="Solid Waste" dataDxfId="7" dataCellStyle="Comma">
      <calculatedColumnFormula>'Roll Up Report NYC'!D23</calculatedColumnFormula>
    </tableColumn>
    <tableColumn id="7" name="Wastewater Treatment" dataDxfId="6"/>
    <tableColumn id="8" name="Industrial Processes" dataDxfId="5"/>
    <tableColumn id="9" name="Agriculture" dataDxfId="4"/>
    <tableColumn id="10" name="Energy Supply" dataDxfId="3"/>
    <tableColumn id="11" name="Total" dataDxfId="2">
      <calculatedColumnFormula>SUM(C32:K32)</calculatedColumnFormula>
    </tableColumn>
    <tableColumn id="12" name="Population" dataDxfId="1"/>
    <tableColumn id="13" name="Per Capita Emissions" dataDxfId="0">
      <calculatedColumnFormula>L32/M32</calculatedColumnFormula>
    </tableColumn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2"/>
  <sheetViews>
    <sheetView tabSelected="1" topLeftCell="A19" workbookViewId="0">
      <selection activeCell="O2" sqref="O2"/>
    </sheetView>
  </sheetViews>
  <sheetFormatPr defaultRowHeight="15" x14ac:dyDescent="0.25"/>
  <cols>
    <col min="1" max="1" width="8.140625" style="26" customWidth="1"/>
    <col min="2" max="2" width="39.28515625" style="5" customWidth="1"/>
    <col min="3" max="3" width="16.28515625" style="43" customWidth="1"/>
    <col min="4" max="4" width="14.140625" style="43" customWidth="1"/>
    <col min="5" max="7" width="11.42578125" style="43" customWidth="1"/>
    <col min="8" max="8" width="13.7109375" style="43" customWidth="1"/>
    <col min="9" max="9" width="12.85546875" style="43" customWidth="1"/>
    <col min="10" max="10" width="12.5703125" style="43" customWidth="1"/>
    <col min="11" max="12" width="11.42578125" style="43" customWidth="1"/>
    <col min="13" max="13" width="12" style="43" customWidth="1"/>
    <col min="14" max="14" width="11.42578125" style="43" customWidth="1"/>
    <col min="15" max="15" width="18.5703125" style="5" customWidth="1"/>
    <col min="16" max="16" width="28.5703125" style="5" customWidth="1"/>
    <col min="17" max="17" width="14" style="5" customWidth="1"/>
    <col min="18" max="16384" width="9.140625" style="5"/>
  </cols>
  <sheetData>
    <row r="1" spans="1:30" ht="9.75" customHeight="1" x14ac:dyDescent="0.25">
      <c r="A1" s="1"/>
      <c r="B1" s="2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8" customFormat="1" ht="51" customHeight="1" x14ac:dyDescent="0.35">
      <c r="A2" s="6"/>
      <c r="B2" s="7"/>
      <c r="C2" s="2"/>
      <c r="D2" s="2"/>
      <c r="E2" s="2"/>
      <c r="F2" s="2"/>
      <c r="G2" s="2"/>
      <c r="H2" s="7"/>
      <c r="I2" s="7"/>
      <c r="J2" s="111"/>
      <c r="K2" s="111"/>
      <c r="L2" s="111"/>
      <c r="M2" s="111"/>
      <c r="N2" s="111"/>
      <c r="O2" s="7"/>
      <c r="P2" s="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8" customFormat="1" ht="39" customHeight="1" x14ac:dyDescent="0.25">
      <c r="A3" s="6"/>
      <c r="B3" s="7"/>
      <c r="C3" s="2"/>
      <c r="D3" s="2"/>
      <c r="E3" s="2"/>
      <c r="F3" s="2"/>
      <c r="G3" s="7"/>
      <c r="H3" s="7"/>
      <c r="I3" s="7"/>
      <c r="J3" s="112"/>
      <c r="K3" s="112"/>
      <c r="L3" s="112"/>
      <c r="M3" s="112"/>
      <c r="N3" s="112"/>
      <c r="O3" s="7"/>
      <c r="P3" s="9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8" customFormat="1" ht="42.75" customHeight="1" x14ac:dyDescent="0.25">
      <c r="A4" s="6"/>
      <c r="B4" s="7"/>
      <c r="C4" s="2"/>
      <c r="D4" s="2"/>
      <c r="E4" s="2"/>
      <c r="F4" s="2"/>
      <c r="G4" s="7"/>
      <c r="H4" s="7"/>
      <c r="I4" s="7"/>
      <c r="J4" s="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7"/>
      <c r="W4" s="7"/>
      <c r="X4" s="7"/>
      <c r="Y4" s="7"/>
      <c r="Z4" s="7"/>
      <c r="AA4" s="7"/>
      <c r="AB4" s="7"/>
      <c r="AC4" s="7"/>
      <c r="AD4" s="7"/>
    </row>
    <row r="5" spans="1:30" s="8" customFormat="1" ht="41.25" customHeight="1" x14ac:dyDescent="0.25">
      <c r="A5" s="6"/>
      <c r="B5" s="7"/>
      <c r="C5" s="2"/>
      <c r="D5" s="2"/>
      <c r="E5" s="2"/>
      <c r="F5" s="2"/>
      <c r="G5" s="7"/>
      <c r="H5" s="7"/>
      <c r="I5" s="7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7"/>
      <c r="W5" s="7"/>
      <c r="X5" s="7"/>
      <c r="Y5" s="7"/>
      <c r="Z5" s="7"/>
      <c r="AA5" s="7"/>
      <c r="AB5" s="7"/>
      <c r="AC5" s="7"/>
      <c r="AD5" s="7"/>
    </row>
    <row r="6" spans="1:30" s="8" customFormat="1" ht="26.25" customHeight="1" thickBot="1" x14ac:dyDescent="0.4">
      <c r="A6" s="6"/>
      <c r="B6" s="7"/>
      <c r="C6" s="10" t="s">
        <v>0</v>
      </c>
      <c r="D6" s="113" t="s">
        <v>41</v>
      </c>
      <c r="E6" s="114"/>
      <c r="F6" s="114"/>
      <c r="G6" s="115"/>
      <c r="H6" s="7"/>
      <c r="I6" s="7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7"/>
      <c r="W6" s="7"/>
      <c r="X6" s="7"/>
      <c r="Y6" s="7"/>
      <c r="Z6" s="7"/>
      <c r="AA6" s="7"/>
      <c r="AB6" s="7"/>
      <c r="AC6" s="7"/>
      <c r="AD6" s="7"/>
    </row>
    <row r="7" spans="1:30" s="8" customFormat="1" ht="23.25" customHeight="1" thickTop="1" x14ac:dyDescent="0.25">
      <c r="A7" s="6"/>
      <c r="B7" s="7"/>
      <c r="C7" s="7"/>
      <c r="D7" s="11" t="s">
        <v>109</v>
      </c>
      <c r="E7" s="2"/>
      <c r="F7" s="2"/>
      <c r="G7" s="2"/>
      <c r="H7" s="7"/>
      <c r="I7" s="7"/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7"/>
      <c r="W7" s="7"/>
      <c r="X7" s="7"/>
      <c r="Y7" s="7"/>
      <c r="Z7" s="7"/>
      <c r="AA7" s="7"/>
      <c r="AB7" s="7"/>
      <c r="AC7" s="7"/>
      <c r="AD7" s="7"/>
    </row>
    <row r="8" spans="1:30" s="16" customFormat="1" ht="9.75" customHeight="1" x14ac:dyDescent="0.25">
      <c r="A8" s="12"/>
      <c r="B8" s="13"/>
      <c r="C8" s="13"/>
      <c r="D8" s="14"/>
      <c r="E8" s="15"/>
      <c r="F8" s="15"/>
      <c r="G8" s="15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3"/>
      <c r="W8" s="13"/>
      <c r="X8" s="13"/>
      <c r="Y8" s="13"/>
      <c r="Z8" s="13"/>
      <c r="AA8" s="13"/>
      <c r="AB8" s="13"/>
      <c r="AC8" s="13"/>
      <c r="AD8" s="13"/>
    </row>
    <row r="9" spans="1:30" s="8" customFormat="1" ht="23.25" customHeight="1" x14ac:dyDescent="0.25">
      <c r="A9" s="17"/>
      <c r="C9" s="18"/>
      <c r="D9"/>
      <c r="E9"/>
      <c r="F9"/>
      <c r="K9" s="19"/>
      <c r="L9"/>
      <c r="M9"/>
      <c r="N9"/>
      <c r="O9"/>
      <c r="P9"/>
      <c r="Q9"/>
      <c r="R9"/>
      <c r="S9" s="20"/>
    </row>
    <row r="10" spans="1:30" s="8" customFormat="1" ht="23.25" customHeight="1" x14ac:dyDescent="0.25">
      <c r="A10" s="17"/>
      <c r="B10" s="20" t="s">
        <v>1</v>
      </c>
      <c r="C10" s="18"/>
      <c r="D10" s="21" t="s">
        <v>2</v>
      </c>
      <c r="E10" s="20" t="s">
        <v>3</v>
      </c>
      <c r="F10" s="20"/>
      <c r="G10" s="20"/>
      <c r="H10" s="20"/>
      <c r="K10" s="22"/>
      <c r="L10"/>
      <c r="M10"/>
      <c r="N10"/>
      <c r="O10"/>
      <c r="P10"/>
      <c r="Q10"/>
      <c r="R10"/>
    </row>
    <row r="11" spans="1:30" s="8" customFormat="1" ht="15.75" customHeight="1" x14ac:dyDescent="0.25">
      <c r="A11" s="17"/>
      <c r="B11" s="23" t="str">
        <f>D6</f>
        <v>New York City</v>
      </c>
      <c r="C11" s="24"/>
      <c r="D11"/>
      <c r="E11" s="20" t="str">
        <f>D6</f>
        <v>New York City</v>
      </c>
      <c r="F11"/>
      <c r="K11" s="22"/>
      <c r="L11"/>
      <c r="M11"/>
      <c r="N11"/>
      <c r="O11"/>
      <c r="P11"/>
      <c r="Q11"/>
      <c r="R11"/>
    </row>
    <row r="12" spans="1:30" s="8" customFormat="1" ht="9" customHeight="1" thickBot="1" x14ac:dyDescent="0.3">
      <c r="A12" s="17"/>
      <c r="B12" s="116"/>
      <c r="C12" s="116"/>
      <c r="D12" s="25"/>
      <c r="E12" s="25"/>
      <c r="F12" s="25"/>
      <c r="G12" s="25"/>
      <c r="I12" s="25"/>
      <c r="J12" s="25"/>
      <c r="K12" s="22"/>
      <c r="L12"/>
      <c r="M12"/>
      <c r="N12"/>
      <c r="O12"/>
      <c r="P12"/>
      <c r="Q12"/>
      <c r="R12"/>
    </row>
    <row r="13" spans="1:30" customFormat="1" ht="20.25" customHeight="1" thickBot="1" x14ac:dyDescent="0.3">
      <c r="A13" s="26"/>
      <c r="B13" s="27" t="s">
        <v>4</v>
      </c>
      <c r="C13" s="28" t="s">
        <v>5</v>
      </c>
      <c r="K13" s="22"/>
    </row>
    <row r="14" spans="1:30" customFormat="1" ht="20.25" customHeight="1" thickBot="1" x14ac:dyDescent="0.35">
      <c r="A14" s="26"/>
      <c r="B14" s="29" t="s">
        <v>6</v>
      </c>
      <c r="C14" s="30">
        <f>VLOOKUP($D$6,Table2[],2,FALSE)</f>
        <v>19950806.844175804</v>
      </c>
      <c r="K14" s="22"/>
    </row>
    <row r="15" spans="1:30" customFormat="1" ht="20.25" customHeight="1" thickBot="1" x14ac:dyDescent="0.35">
      <c r="A15" s="26"/>
      <c r="B15" s="29" t="s">
        <v>7</v>
      </c>
      <c r="C15" s="30">
        <f>VLOOKUP($D$6,Table2[],3,FALSE)</f>
        <v>15927458.495691318</v>
      </c>
      <c r="K15" s="22"/>
    </row>
    <row r="16" spans="1:30" customFormat="1" ht="20.25" customHeight="1" thickBot="1" x14ac:dyDescent="0.35">
      <c r="A16" s="26"/>
      <c r="B16" s="29" t="s">
        <v>8</v>
      </c>
      <c r="C16" s="30">
        <f>VLOOKUP($D$6,Table2[],4,FALSE)</f>
        <v>4241091.0894750757</v>
      </c>
      <c r="K16" s="22"/>
    </row>
    <row r="17" spans="1:14" customFormat="1" ht="20.25" customHeight="1" thickBot="1" x14ac:dyDescent="0.35">
      <c r="A17" s="26"/>
      <c r="B17" s="29" t="s">
        <v>9</v>
      </c>
      <c r="C17" s="30">
        <f>VLOOKUP($D$6,Table2[],5,FALSE)</f>
        <v>13914065.05319773</v>
      </c>
      <c r="K17" s="22"/>
    </row>
    <row r="18" spans="1:14" customFormat="1" ht="20.25" customHeight="1" thickBot="1" x14ac:dyDescent="0.35">
      <c r="A18" s="26"/>
      <c r="B18" s="29" t="s">
        <v>10</v>
      </c>
      <c r="C18" s="30">
        <f>VLOOKUP($D$6,Table2[],6,FALSE)</f>
        <v>2221187.2230823454</v>
      </c>
      <c r="K18" s="22"/>
    </row>
    <row r="19" spans="1:14" customFormat="1" ht="20.25" customHeight="1" thickBot="1" x14ac:dyDescent="0.35">
      <c r="A19" s="26"/>
      <c r="B19" s="29" t="s">
        <v>11</v>
      </c>
      <c r="C19" s="30">
        <f>VLOOKUP($D$6,Table2[],7,FALSE)</f>
        <v>286164.53421361686</v>
      </c>
      <c r="K19" s="22"/>
    </row>
    <row r="20" spans="1:14" customFormat="1" ht="20.25" customHeight="1" thickBot="1" x14ac:dyDescent="0.35">
      <c r="A20" s="26"/>
      <c r="B20" s="29" t="s">
        <v>12</v>
      </c>
      <c r="C20" s="30">
        <f>VLOOKUP($D$6,Table2[],8,FALSE)</f>
        <v>3047342.3174477238</v>
      </c>
      <c r="K20" s="22"/>
    </row>
    <row r="21" spans="1:14" customFormat="1" ht="20.25" customHeight="1" thickBot="1" x14ac:dyDescent="0.35">
      <c r="A21" s="26"/>
      <c r="B21" s="29" t="s">
        <v>13</v>
      </c>
      <c r="C21" s="30">
        <f>VLOOKUP($D$6,Table2[],9,FALSE)</f>
        <v>0</v>
      </c>
      <c r="K21" s="22"/>
    </row>
    <row r="22" spans="1:14" customFormat="1" ht="20.25" customHeight="1" thickBot="1" x14ac:dyDescent="0.35">
      <c r="A22" s="26"/>
      <c r="B22" s="31" t="s">
        <v>14</v>
      </c>
      <c r="C22" s="32">
        <f>VLOOKUP($D$6,Table2[],10,FALSE)</f>
        <v>1242123.240726871</v>
      </c>
      <c r="K22" s="22"/>
    </row>
    <row r="23" spans="1:14" customFormat="1" ht="20.25" customHeight="1" thickTop="1" thickBot="1" x14ac:dyDescent="0.3">
      <c r="A23" s="26"/>
      <c r="B23" s="33" t="s">
        <v>15</v>
      </c>
      <c r="C23" s="34">
        <f>VLOOKUP($D$6,Table2[],11,FALSE)</f>
        <v>60830238.798010483</v>
      </c>
      <c r="K23" s="22"/>
    </row>
    <row r="24" spans="1:14" customFormat="1" ht="20.25" customHeight="1" thickTop="1" thickBot="1" x14ac:dyDescent="0.35">
      <c r="A24" s="26"/>
      <c r="B24" s="35" t="s">
        <v>16</v>
      </c>
      <c r="C24" s="36">
        <f>VLOOKUP($D$6,Table2[],12,FALSE)</f>
        <v>8175133</v>
      </c>
      <c r="K24" s="22"/>
    </row>
    <row r="25" spans="1:14" customFormat="1" ht="20.25" customHeight="1" thickBot="1" x14ac:dyDescent="0.35">
      <c r="B25" s="37" t="s">
        <v>17</v>
      </c>
      <c r="C25" s="30">
        <f>VLOOKUP($D$6,Table2[],13,FALSE)</f>
        <v>7.440886747409551</v>
      </c>
      <c r="K25" s="22"/>
    </row>
    <row r="26" spans="1:14" customFormat="1" ht="20.25" customHeight="1" x14ac:dyDescent="0.3">
      <c r="B26" s="38" t="s">
        <v>18</v>
      </c>
      <c r="K26" s="22"/>
    </row>
    <row r="27" spans="1:14" customFormat="1" ht="12.75" customHeight="1" x14ac:dyDescent="0.25">
      <c r="K27" s="22"/>
    </row>
    <row r="28" spans="1:14" customFormat="1" ht="20.25" customHeight="1" x14ac:dyDescent="0.25">
      <c r="K28" s="39"/>
    </row>
    <row r="29" spans="1:14" ht="27" customHeight="1" thickBot="1" x14ac:dyDescent="0.3">
      <c r="A29" s="5"/>
      <c r="B29" s="40"/>
      <c r="C29" s="41"/>
      <c r="D29" s="41"/>
      <c r="E29" s="41"/>
      <c r="F29" s="42"/>
    </row>
    <row r="30" spans="1:14" s="8" customFormat="1" ht="45.75" customHeight="1" thickBot="1" x14ac:dyDescent="0.3">
      <c r="A30" s="44"/>
      <c r="B30" s="110" t="s">
        <v>40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4" s="46" customFormat="1" ht="54" customHeight="1" x14ac:dyDescent="0.3">
      <c r="A31" s="45"/>
      <c r="B31" s="54" t="s">
        <v>20</v>
      </c>
      <c r="C31" s="54" t="s">
        <v>6</v>
      </c>
      <c r="D31" s="54" t="s">
        <v>7</v>
      </c>
      <c r="E31" s="54" t="s">
        <v>8</v>
      </c>
      <c r="F31" s="54" t="s">
        <v>42</v>
      </c>
      <c r="G31" s="54" t="s">
        <v>10</v>
      </c>
      <c r="H31" s="54" t="s">
        <v>11</v>
      </c>
      <c r="I31" s="54" t="s">
        <v>12</v>
      </c>
      <c r="J31" s="54" t="s">
        <v>13</v>
      </c>
      <c r="K31" s="54" t="s">
        <v>14</v>
      </c>
      <c r="L31" s="54" t="s">
        <v>21</v>
      </c>
      <c r="M31" s="54" t="s">
        <v>16</v>
      </c>
      <c r="N31" s="54" t="s">
        <v>17</v>
      </c>
    </row>
    <row r="32" spans="1:14" x14ac:dyDescent="0.25">
      <c r="A32" s="47" t="s">
        <v>22</v>
      </c>
      <c r="B32" s="48" t="s">
        <v>41</v>
      </c>
      <c r="C32" s="48">
        <f>'Roll Up Report NYC'!D23</f>
        <v>19950806.844175804</v>
      </c>
      <c r="D32" s="48">
        <f>'Roll Up Report NYC'!D33</f>
        <v>15927458.495691318</v>
      </c>
      <c r="E32" s="48">
        <f>'Roll Up Report NYC'!D42</f>
        <v>4241091.0894750757</v>
      </c>
      <c r="F32" s="48">
        <f>'Roll Up Report NYC'!D75</f>
        <v>13914065.05319773</v>
      </c>
      <c r="G32" s="48">
        <f>'Roll Up Report NYC'!D80</f>
        <v>2221187.2230823454</v>
      </c>
      <c r="H32" s="48">
        <f>'Roll Up Report NYC'!D82</f>
        <v>286164.53421361686</v>
      </c>
      <c r="I32" s="48">
        <f>'Roll Up Report NYC'!D59</f>
        <v>3047342.3174477238</v>
      </c>
      <c r="J32" s="48">
        <f>'Roll Up Report NYC'!D89</f>
        <v>0</v>
      </c>
      <c r="K32" s="49">
        <f>'Roll Up Report NYC'!D47</f>
        <v>1242123.240726871</v>
      </c>
      <c r="L32" s="49">
        <f t="shared" ref="L32" si="0">SUM(C32:K32)</f>
        <v>60830238.798010483</v>
      </c>
      <c r="M32" s="48">
        <f>'2010 Census'!F17</f>
        <v>8175133</v>
      </c>
      <c r="N32" s="49">
        <f>L32/M32</f>
        <v>7.440886747409551</v>
      </c>
    </row>
    <row r="33" spans="1:15" x14ac:dyDescent="0.25">
      <c r="A33" s="47" t="s">
        <v>22</v>
      </c>
      <c r="B33"/>
      <c r="C33"/>
      <c r="D33"/>
      <c r="E33"/>
      <c r="F33"/>
      <c r="G33" s="55"/>
      <c r="H33"/>
      <c r="I33"/>
      <c r="J33"/>
      <c r="K33"/>
      <c r="L33" s="55"/>
      <c r="M33"/>
      <c r="N33"/>
      <c r="O33"/>
    </row>
    <row r="34" spans="1:15" x14ac:dyDescent="0.25">
      <c r="A34" s="47" t="s">
        <v>22</v>
      </c>
      <c r="B34"/>
      <c r="C34"/>
      <c r="D34"/>
      <c r="E34"/>
      <c r="F34"/>
      <c r="G34" s="55"/>
      <c r="H34"/>
      <c r="I34"/>
      <c r="J34"/>
      <c r="K34"/>
      <c r="L34" s="55"/>
      <c r="M34"/>
      <c r="N34"/>
      <c r="O34"/>
    </row>
    <row r="35" spans="1:15" x14ac:dyDescent="0.25">
      <c r="A35" s="47" t="s">
        <v>22</v>
      </c>
      <c r="B35"/>
      <c r="C35"/>
      <c r="D35"/>
      <c r="E35"/>
      <c r="F35"/>
      <c r="G35" s="55"/>
      <c r="H35"/>
      <c r="I35"/>
      <c r="J35"/>
      <c r="K35"/>
      <c r="L35" s="55"/>
      <c r="M35"/>
      <c r="N35"/>
      <c r="O35"/>
    </row>
    <row r="36" spans="1:15" x14ac:dyDescent="0.25">
      <c r="A36" s="47" t="s">
        <v>22</v>
      </c>
      <c r="B36"/>
      <c r="C36"/>
      <c r="D36"/>
      <c r="E36"/>
      <c r="F36"/>
      <c r="G36" s="55"/>
      <c r="H36"/>
      <c r="I36"/>
      <c r="J36"/>
      <c r="K36"/>
      <c r="L36" s="55"/>
      <c r="M36"/>
      <c r="N36"/>
      <c r="O36"/>
    </row>
    <row r="37" spans="1:15" x14ac:dyDescent="0.25">
      <c r="A37" s="47" t="s">
        <v>22</v>
      </c>
      <c r="B37"/>
      <c r="C37"/>
      <c r="D37"/>
      <c r="E37"/>
      <c r="F37"/>
      <c r="G37" s="55"/>
      <c r="H37"/>
      <c r="I37"/>
      <c r="J37"/>
      <c r="K37"/>
      <c r="L37" s="55"/>
      <c r="M37"/>
      <c r="N37"/>
      <c r="O37"/>
    </row>
    <row r="38" spans="1:15" x14ac:dyDescent="0.25">
      <c r="A38" s="47" t="s">
        <v>22</v>
      </c>
      <c r="B38"/>
      <c r="C38"/>
      <c r="D38"/>
      <c r="E38"/>
      <c r="F38"/>
      <c r="G38" s="55"/>
      <c r="H38"/>
      <c r="I38"/>
      <c r="J38"/>
      <c r="K38"/>
      <c r="L38" s="55"/>
      <c r="M38"/>
      <c r="N38"/>
      <c r="O38"/>
    </row>
    <row r="39" spans="1:15" x14ac:dyDescent="0.25">
      <c r="A39" s="47" t="s">
        <v>22</v>
      </c>
      <c r="B39"/>
      <c r="C39"/>
      <c r="D39"/>
      <c r="E39"/>
      <c r="F39"/>
      <c r="G39" s="55"/>
      <c r="H39"/>
      <c r="I39"/>
      <c r="J39"/>
      <c r="K39"/>
      <c r="L39" s="55"/>
      <c r="M39"/>
      <c r="N39"/>
      <c r="O39"/>
    </row>
    <row r="40" spans="1:15" x14ac:dyDescent="0.25">
      <c r="A40" s="47" t="s">
        <v>22</v>
      </c>
      <c r="B40"/>
      <c r="C40"/>
      <c r="D40"/>
      <c r="E40"/>
      <c r="F40"/>
      <c r="G40" s="55"/>
      <c r="H40"/>
      <c r="I40"/>
      <c r="J40"/>
      <c r="K40"/>
      <c r="L40" s="55"/>
      <c r="M40"/>
      <c r="N40"/>
      <c r="O40"/>
    </row>
    <row r="41" spans="1:15" x14ac:dyDescent="0.25">
      <c r="A41" s="47" t="s">
        <v>22</v>
      </c>
      <c r="B41"/>
      <c r="C41"/>
      <c r="D41"/>
      <c r="E41"/>
      <c r="F41"/>
      <c r="G41" s="55"/>
      <c r="H41"/>
      <c r="I41"/>
      <c r="J41"/>
      <c r="K41"/>
      <c r="L41" s="55"/>
      <c r="M41"/>
      <c r="N41"/>
      <c r="O41"/>
    </row>
    <row r="42" spans="1:15" x14ac:dyDescent="0.25">
      <c r="A42" s="47" t="s">
        <v>22</v>
      </c>
      <c r="B42"/>
      <c r="C42"/>
      <c r="D42"/>
      <c r="E42"/>
      <c r="F42"/>
      <c r="G42" s="55"/>
      <c r="H42"/>
      <c r="I42"/>
      <c r="J42"/>
      <c r="K42"/>
      <c r="L42" s="55"/>
      <c r="M42"/>
      <c r="N42"/>
      <c r="O42"/>
    </row>
    <row r="43" spans="1:15" x14ac:dyDescent="0.25">
      <c r="A43" s="47" t="s">
        <v>22</v>
      </c>
      <c r="B43"/>
      <c r="C43"/>
      <c r="D43"/>
      <c r="E43"/>
      <c r="F43"/>
      <c r="G43" s="55"/>
      <c r="H43"/>
      <c r="I43"/>
      <c r="J43"/>
      <c r="K43"/>
      <c r="L43" s="55"/>
      <c r="M43"/>
      <c r="N43"/>
      <c r="O43"/>
    </row>
    <row r="44" spans="1:15" x14ac:dyDescent="0.25">
      <c r="A44" s="47" t="s">
        <v>22</v>
      </c>
      <c r="B44"/>
      <c r="C44"/>
      <c r="D44"/>
      <c r="E44"/>
      <c r="F44"/>
      <c r="G44" s="55"/>
      <c r="H44"/>
      <c r="I44"/>
      <c r="J44"/>
      <c r="K44"/>
      <c r="L44" s="55"/>
      <c r="M44"/>
      <c r="N44"/>
      <c r="O44"/>
    </row>
    <row r="45" spans="1:15" x14ac:dyDescent="0.25">
      <c r="A45" s="47" t="s">
        <v>22</v>
      </c>
      <c r="B45"/>
      <c r="C45"/>
      <c r="D45"/>
      <c r="E45"/>
      <c r="F45"/>
      <c r="G45" s="55"/>
      <c r="H45"/>
      <c r="I45"/>
      <c r="J45"/>
      <c r="K45"/>
      <c r="L45" s="55"/>
      <c r="M45"/>
      <c r="N45"/>
      <c r="O45"/>
    </row>
    <row r="46" spans="1:15" x14ac:dyDescent="0.25">
      <c r="A46" s="47" t="s">
        <v>22</v>
      </c>
      <c r="B46"/>
      <c r="C46"/>
      <c r="D46"/>
      <c r="E46"/>
      <c r="F46"/>
      <c r="G46" s="55"/>
      <c r="H46"/>
      <c r="I46"/>
      <c r="J46"/>
      <c r="K46"/>
      <c r="L46" s="55"/>
      <c r="M46"/>
      <c r="N46"/>
      <c r="O46"/>
    </row>
    <row r="47" spans="1:15" x14ac:dyDescent="0.25">
      <c r="A47" s="47" t="s">
        <v>22</v>
      </c>
      <c r="B47"/>
      <c r="C47"/>
      <c r="D47"/>
      <c r="E47"/>
      <c r="F47"/>
      <c r="G47" s="55"/>
      <c r="H47"/>
      <c r="I47"/>
      <c r="J47"/>
      <c r="K47"/>
      <c r="L47" s="55"/>
      <c r="M47"/>
      <c r="N47"/>
      <c r="O47"/>
    </row>
    <row r="48" spans="1:15" x14ac:dyDescent="0.25">
      <c r="A48" s="47" t="s">
        <v>22</v>
      </c>
      <c r="B48"/>
      <c r="C48"/>
      <c r="D48"/>
      <c r="E48"/>
      <c r="F48"/>
      <c r="G48" s="55"/>
      <c r="H48"/>
      <c r="I48"/>
      <c r="J48"/>
      <c r="K48"/>
      <c r="L48" s="55"/>
      <c r="M48"/>
      <c r="N48"/>
      <c r="O48"/>
    </row>
    <row r="49" spans="1:15" x14ac:dyDescent="0.25">
      <c r="A49" s="47" t="s">
        <v>22</v>
      </c>
      <c r="B49"/>
      <c r="C49"/>
      <c r="D49"/>
      <c r="E49"/>
      <c r="F49"/>
      <c r="G49" s="55"/>
      <c r="H49"/>
      <c r="I49"/>
      <c r="J49"/>
      <c r="K49"/>
      <c r="L49" s="55"/>
      <c r="M49"/>
      <c r="N49"/>
      <c r="O49"/>
    </row>
    <row r="50" spans="1:15" x14ac:dyDescent="0.25">
      <c r="A50" s="47" t="s">
        <v>22</v>
      </c>
      <c r="B50"/>
      <c r="C50"/>
      <c r="D50"/>
      <c r="E50"/>
      <c r="F50"/>
      <c r="G50" s="55"/>
      <c r="H50"/>
      <c r="I50"/>
      <c r="J50"/>
      <c r="K50"/>
      <c r="L50" s="55"/>
      <c r="M50"/>
      <c r="N50"/>
      <c r="O50"/>
    </row>
    <row r="51" spans="1:15" x14ac:dyDescent="0.25">
      <c r="A51" s="47" t="s">
        <v>22</v>
      </c>
      <c r="B51"/>
      <c r="C51"/>
      <c r="D51"/>
      <c r="E51"/>
      <c r="F51"/>
      <c r="G51" s="55"/>
      <c r="H51"/>
      <c r="I51"/>
      <c r="J51"/>
      <c r="K51"/>
      <c r="L51" s="55"/>
      <c r="M51"/>
      <c r="N51"/>
      <c r="O51"/>
    </row>
    <row r="52" spans="1:15" x14ac:dyDescent="0.25">
      <c r="A52" s="47" t="s">
        <v>22</v>
      </c>
      <c r="B52"/>
      <c r="C52"/>
      <c r="D52"/>
      <c r="E52"/>
      <c r="F52"/>
      <c r="G52" s="55"/>
      <c r="H52"/>
      <c r="I52"/>
      <c r="J52"/>
      <c r="K52"/>
      <c r="L52" s="55"/>
      <c r="M52"/>
      <c r="N52"/>
      <c r="O52"/>
    </row>
    <row r="53" spans="1:15" x14ac:dyDescent="0.25">
      <c r="A53" s="47" t="s">
        <v>22</v>
      </c>
      <c r="B53"/>
      <c r="C53"/>
      <c r="D53"/>
      <c r="E53"/>
      <c r="F53"/>
      <c r="G53" s="55"/>
      <c r="H53"/>
      <c r="I53"/>
      <c r="J53"/>
      <c r="K53"/>
      <c r="L53" s="55"/>
      <c r="M53"/>
      <c r="N53"/>
      <c r="O53"/>
    </row>
    <row r="54" spans="1:15" x14ac:dyDescent="0.25">
      <c r="A54" s="47" t="s">
        <v>22</v>
      </c>
      <c r="B54"/>
      <c r="C54"/>
      <c r="D54"/>
      <c r="E54"/>
      <c r="F54"/>
      <c r="G54" s="55"/>
      <c r="H54"/>
      <c r="I54"/>
      <c r="J54"/>
      <c r="K54"/>
      <c r="L54" s="55"/>
      <c r="M54"/>
      <c r="N54"/>
      <c r="O54"/>
    </row>
    <row r="55" spans="1:15" x14ac:dyDescent="0.25">
      <c r="A55" s="47" t="s">
        <v>22</v>
      </c>
      <c r="B55"/>
      <c r="C55"/>
      <c r="D55"/>
      <c r="E55"/>
      <c r="F55"/>
      <c r="G55" s="55"/>
      <c r="H55"/>
      <c r="I55"/>
      <c r="J55"/>
      <c r="K55"/>
      <c r="L55" s="55"/>
      <c r="M55"/>
      <c r="N55"/>
      <c r="O55"/>
    </row>
    <row r="56" spans="1:15" x14ac:dyDescent="0.25">
      <c r="A56" s="47" t="s">
        <v>22</v>
      </c>
      <c r="B56"/>
      <c r="C56"/>
      <c r="D56"/>
      <c r="E56"/>
      <c r="F56"/>
      <c r="G56" s="55"/>
      <c r="H56"/>
      <c r="I56"/>
      <c r="J56"/>
      <c r="K56"/>
      <c r="L56" s="55"/>
      <c r="M56"/>
      <c r="N56"/>
      <c r="O56"/>
    </row>
    <row r="57" spans="1:15" x14ac:dyDescent="0.25">
      <c r="A57" s="47" t="s">
        <v>22</v>
      </c>
      <c r="B57"/>
      <c r="C57"/>
      <c r="D57"/>
      <c r="E57"/>
      <c r="F57"/>
      <c r="G57" s="55"/>
      <c r="H57"/>
      <c r="I57"/>
      <c r="J57"/>
      <c r="K57"/>
      <c r="L57" s="55"/>
      <c r="M57"/>
      <c r="N57"/>
      <c r="O57"/>
    </row>
    <row r="58" spans="1:15" x14ac:dyDescent="0.25">
      <c r="A58" s="47" t="s">
        <v>22</v>
      </c>
      <c r="B58"/>
      <c r="C58"/>
      <c r="D58"/>
      <c r="E58"/>
      <c r="F58"/>
      <c r="G58" s="55"/>
      <c r="H58"/>
      <c r="I58"/>
      <c r="J58"/>
      <c r="K58"/>
      <c r="L58" s="55"/>
      <c r="M58"/>
      <c r="N58"/>
      <c r="O58"/>
    </row>
    <row r="59" spans="1:15" x14ac:dyDescent="0.25">
      <c r="A59" s="47" t="s">
        <v>22</v>
      </c>
      <c r="B59"/>
      <c r="C59"/>
      <c r="D59"/>
      <c r="E59"/>
      <c r="F59"/>
      <c r="G59" s="55"/>
      <c r="H59"/>
      <c r="I59"/>
      <c r="J59"/>
      <c r="K59"/>
      <c r="L59" s="55"/>
      <c r="M59"/>
      <c r="N59"/>
      <c r="O59"/>
    </row>
    <row r="60" spans="1:15" ht="15" customHeight="1" x14ac:dyDescent="0.25">
      <c r="A60" s="47" t="s">
        <v>22</v>
      </c>
      <c r="B60"/>
      <c r="C60"/>
      <c r="D60"/>
      <c r="E60"/>
      <c r="F60"/>
      <c r="G60" s="55"/>
      <c r="H60"/>
      <c r="I60"/>
      <c r="J60"/>
      <c r="K60"/>
      <c r="L60" s="55"/>
      <c r="M60"/>
      <c r="N60"/>
      <c r="O60"/>
    </row>
    <row r="61" spans="1:15" x14ac:dyDescent="0.25">
      <c r="A61" s="47" t="s">
        <v>23</v>
      </c>
      <c r="B61"/>
      <c r="C61"/>
      <c r="D61"/>
      <c r="E61"/>
      <c r="F61"/>
      <c r="G61" s="55"/>
      <c r="H61"/>
      <c r="I61"/>
      <c r="J61"/>
      <c r="K61"/>
      <c r="L61" s="55"/>
      <c r="M61"/>
      <c r="N61"/>
      <c r="O61"/>
    </row>
    <row r="62" spans="1:15" ht="15" customHeight="1" x14ac:dyDescent="0.25">
      <c r="A62" s="47" t="s">
        <v>23</v>
      </c>
      <c r="B62"/>
      <c r="C62"/>
      <c r="D62"/>
      <c r="E62"/>
      <c r="F62"/>
      <c r="G62" s="55"/>
      <c r="H62"/>
      <c r="I62"/>
      <c r="J62"/>
      <c r="K62"/>
      <c r="L62" s="55"/>
      <c r="M62"/>
      <c r="N62"/>
      <c r="O62"/>
    </row>
    <row r="63" spans="1:15" x14ac:dyDescent="0.25">
      <c r="A63" s="47" t="s">
        <v>23</v>
      </c>
      <c r="B63"/>
      <c r="C63"/>
      <c r="D63"/>
      <c r="E63"/>
      <c r="F63"/>
      <c r="G63" s="55"/>
      <c r="H63"/>
      <c r="I63"/>
      <c r="J63"/>
      <c r="K63"/>
      <c r="L63" s="55"/>
      <c r="M63"/>
      <c r="N63"/>
      <c r="O63"/>
    </row>
    <row r="64" spans="1:15" x14ac:dyDescent="0.25">
      <c r="A64" s="47" t="s">
        <v>23</v>
      </c>
      <c r="B64"/>
      <c r="C64"/>
      <c r="D64"/>
      <c r="E64"/>
      <c r="F64"/>
      <c r="G64" s="55"/>
      <c r="H64"/>
      <c r="I64"/>
      <c r="J64"/>
      <c r="K64"/>
      <c r="L64" s="55"/>
      <c r="M64"/>
      <c r="N64"/>
      <c r="O64"/>
    </row>
    <row r="65" spans="1:15" x14ac:dyDescent="0.25">
      <c r="A65" s="47" t="s">
        <v>23</v>
      </c>
      <c r="B65"/>
      <c r="C65"/>
      <c r="D65"/>
      <c r="E65"/>
      <c r="F65"/>
      <c r="G65" s="55"/>
      <c r="H65"/>
      <c r="I65"/>
      <c r="J65"/>
      <c r="K65"/>
      <c r="L65" s="55"/>
      <c r="M65"/>
      <c r="N65"/>
      <c r="O65"/>
    </row>
    <row r="66" spans="1:15" x14ac:dyDescent="0.25">
      <c r="A66" s="47" t="s">
        <v>23</v>
      </c>
      <c r="B66"/>
      <c r="C66"/>
      <c r="D66"/>
      <c r="E66"/>
      <c r="F66"/>
      <c r="G66" s="55"/>
      <c r="H66"/>
      <c r="I66"/>
      <c r="J66"/>
      <c r="K66"/>
      <c r="L66" s="55"/>
      <c r="M66"/>
      <c r="N66"/>
      <c r="O66"/>
    </row>
    <row r="67" spans="1:15" x14ac:dyDescent="0.25">
      <c r="A67" s="47" t="s">
        <v>23</v>
      </c>
      <c r="B67"/>
      <c r="C67"/>
      <c r="D67"/>
      <c r="E67"/>
      <c r="F67"/>
      <c r="G67" s="55"/>
      <c r="H67"/>
      <c r="I67"/>
      <c r="J67"/>
      <c r="K67"/>
      <c r="L67" s="55"/>
      <c r="M67"/>
      <c r="N67"/>
      <c r="O67"/>
    </row>
    <row r="68" spans="1:15" x14ac:dyDescent="0.25">
      <c r="A68" s="47" t="s">
        <v>23</v>
      </c>
      <c r="B68"/>
      <c r="C68"/>
      <c r="D68"/>
      <c r="E68"/>
      <c r="F68"/>
      <c r="G68" s="55"/>
      <c r="H68"/>
      <c r="I68"/>
      <c r="J68"/>
      <c r="K68"/>
      <c r="L68" s="55"/>
      <c r="M68"/>
      <c r="N68"/>
      <c r="O68"/>
    </row>
    <row r="69" spans="1:15" x14ac:dyDescent="0.25">
      <c r="A69" s="47" t="s">
        <v>23</v>
      </c>
      <c r="B69"/>
      <c r="C69"/>
      <c r="D69"/>
      <c r="E69"/>
      <c r="F69"/>
      <c r="G69" s="55"/>
      <c r="H69"/>
      <c r="I69"/>
      <c r="J69"/>
      <c r="K69"/>
      <c r="L69" s="55"/>
      <c r="M69"/>
      <c r="N69"/>
      <c r="O69"/>
    </row>
    <row r="70" spans="1:15" x14ac:dyDescent="0.25">
      <c r="A70" s="47" t="s">
        <v>23</v>
      </c>
      <c r="B70"/>
      <c r="C70"/>
      <c r="D70"/>
      <c r="E70"/>
      <c r="F70"/>
      <c r="G70" s="55"/>
      <c r="H70"/>
      <c r="I70"/>
      <c r="J70"/>
      <c r="K70"/>
      <c r="L70" s="55"/>
      <c r="M70"/>
      <c r="N70"/>
      <c r="O70"/>
    </row>
    <row r="71" spans="1:15" x14ac:dyDescent="0.25">
      <c r="A71" s="47" t="s">
        <v>23</v>
      </c>
      <c r="B71"/>
      <c r="C71"/>
      <c r="D71"/>
      <c r="E71"/>
      <c r="F71"/>
      <c r="G71" s="55"/>
      <c r="H71"/>
      <c r="I71"/>
      <c r="J71"/>
      <c r="K71"/>
      <c r="L71" s="55"/>
      <c r="M71"/>
      <c r="N71"/>
      <c r="O71"/>
    </row>
    <row r="72" spans="1:15" x14ac:dyDescent="0.25">
      <c r="A72" s="47" t="s">
        <v>23</v>
      </c>
      <c r="B72"/>
      <c r="C72"/>
      <c r="D72"/>
      <c r="E72"/>
      <c r="F72"/>
      <c r="G72" s="55"/>
      <c r="H72"/>
      <c r="I72"/>
      <c r="J72"/>
      <c r="K72"/>
      <c r="L72" s="55"/>
      <c r="M72"/>
      <c r="N72"/>
      <c r="O72"/>
    </row>
    <row r="73" spans="1:15" x14ac:dyDescent="0.25">
      <c r="A73" s="47" t="s">
        <v>23</v>
      </c>
      <c r="B73"/>
      <c r="C73"/>
      <c r="D73"/>
      <c r="E73"/>
      <c r="F73"/>
      <c r="G73" s="55"/>
      <c r="H73"/>
      <c r="I73"/>
      <c r="J73"/>
      <c r="K73"/>
      <c r="L73" s="55"/>
      <c r="M73"/>
      <c r="N73"/>
      <c r="O73"/>
    </row>
    <row r="74" spans="1:15" x14ac:dyDescent="0.25">
      <c r="A74" s="47" t="s">
        <v>23</v>
      </c>
      <c r="B74"/>
      <c r="C74"/>
      <c r="D74"/>
      <c r="E74"/>
      <c r="F74"/>
      <c r="G74" s="55"/>
      <c r="H74"/>
      <c r="I74"/>
      <c r="J74"/>
      <c r="K74"/>
      <c r="L74" s="55"/>
      <c r="M74"/>
      <c r="N74"/>
      <c r="O74"/>
    </row>
    <row r="75" spans="1:15" x14ac:dyDescent="0.25">
      <c r="A75" s="47" t="s">
        <v>23</v>
      </c>
      <c r="B75"/>
      <c r="C75"/>
      <c r="D75"/>
      <c r="E75"/>
      <c r="F75"/>
      <c r="G75" s="55"/>
      <c r="H75"/>
      <c r="I75"/>
      <c r="J75"/>
      <c r="K75"/>
      <c r="L75" s="55"/>
      <c r="M75"/>
      <c r="N75"/>
      <c r="O75"/>
    </row>
    <row r="76" spans="1:15" x14ac:dyDescent="0.25">
      <c r="A76" s="47" t="s">
        <v>23</v>
      </c>
      <c r="B76"/>
      <c r="C76"/>
      <c r="D76"/>
      <c r="E76"/>
      <c r="F76"/>
      <c r="G76" s="55"/>
      <c r="H76"/>
      <c r="I76"/>
      <c r="J76"/>
      <c r="K76"/>
      <c r="L76" s="55"/>
      <c r="M76"/>
      <c r="N76"/>
      <c r="O76"/>
    </row>
    <row r="77" spans="1:15" x14ac:dyDescent="0.25">
      <c r="A77" s="47" t="s">
        <v>23</v>
      </c>
      <c r="B77"/>
      <c r="C77"/>
      <c r="D77"/>
      <c r="E77"/>
      <c r="F77"/>
      <c r="G77" s="55"/>
      <c r="H77"/>
      <c r="I77"/>
      <c r="J77"/>
      <c r="K77"/>
      <c r="L77" s="55"/>
      <c r="M77"/>
      <c r="N77"/>
      <c r="O77"/>
    </row>
    <row r="78" spans="1:15" x14ac:dyDescent="0.25">
      <c r="A78" s="47" t="s">
        <v>23</v>
      </c>
      <c r="B78"/>
      <c r="C78"/>
      <c r="D78"/>
      <c r="E78"/>
      <c r="F78"/>
      <c r="G78" s="55"/>
      <c r="H78"/>
      <c r="I78"/>
      <c r="J78"/>
      <c r="K78"/>
      <c r="L78" s="55"/>
      <c r="M78"/>
      <c r="N78"/>
      <c r="O78"/>
    </row>
    <row r="79" spans="1:15" x14ac:dyDescent="0.25">
      <c r="A79" s="47" t="s">
        <v>23</v>
      </c>
      <c r="B79"/>
      <c r="C79"/>
      <c r="D79"/>
      <c r="E79"/>
      <c r="F79"/>
      <c r="G79" s="55"/>
      <c r="H79"/>
      <c r="I79"/>
      <c r="J79"/>
      <c r="K79"/>
      <c r="L79" s="55"/>
      <c r="M79"/>
      <c r="N79"/>
      <c r="O79"/>
    </row>
    <row r="80" spans="1:15" x14ac:dyDescent="0.25">
      <c r="A80" s="47" t="s">
        <v>23</v>
      </c>
      <c r="B80"/>
      <c r="C80"/>
      <c r="D80"/>
      <c r="E80"/>
      <c r="F80"/>
      <c r="G80" s="55"/>
      <c r="H80"/>
      <c r="I80"/>
      <c r="J80"/>
      <c r="K80"/>
      <c r="L80" s="55"/>
      <c r="M80"/>
      <c r="N80"/>
      <c r="O80"/>
    </row>
    <row r="81" spans="1:15" x14ac:dyDescent="0.25">
      <c r="A81" s="47" t="s">
        <v>23</v>
      </c>
      <c r="B81"/>
      <c r="C81"/>
      <c r="D81"/>
      <c r="E81"/>
      <c r="F81"/>
      <c r="G81" s="55"/>
      <c r="H81"/>
      <c r="I81"/>
      <c r="J81"/>
      <c r="K81"/>
      <c r="L81" s="55"/>
      <c r="M81"/>
      <c r="N81"/>
      <c r="O81"/>
    </row>
    <row r="82" spans="1:15" x14ac:dyDescent="0.25">
      <c r="A82" s="47" t="s">
        <v>23</v>
      </c>
      <c r="B82"/>
      <c r="C82"/>
      <c r="D82"/>
      <c r="E82"/>
      <c r="F82"/>
      <c r="G82" s="55"/>
      <c r="H82"/>
      <c r="I82"/>
      <c r="J82"/>
      <c r="K82"/>
      <c r="L82" s="55"/>
      <c r="M82"/>
      <c r="N82"/>
      <c r="O82"/>
    </row>
    <row r="83" spans="1:15" x14ac:dyDescent="0.25">
      <c r="A83" s="47" t="s">
        <v>23</v>
      </c>
      <c r="B83"/>
      <c r="C83"/>
      <c r="D83"/>
      <c r="E83"/>
      <c r="F83"/>
      <c r="G83" s="55"/>
      <c r="H83"/>
      <c r="I83"/>
      <c r="J83"/>
      <c r="K83"/>
      <c r="L83" s="55"/>
      <c r="M83"/>
      <c r="N83"/>
      <c r="O83"/>
    </row>
    <row r="84" spans="1:15" x14ac:dyDescent="0.25">
      <c r="A84" s="47" t="s">
        <v>23</v>
      </c>
      <c r="B84"/>
      <c r="C84"/>
      <c r="D84"/>
      <c r="E84"/>
      <c r="F84"/>
      <c r="G84" s="55"/>
      <c r="H84"/>
      <c r="I84"/>
      <c r="J84"/>
      <c r="K84"/>
      <c r="L84" s="55"/>
      <c r="M84"/>
      <c r="N84"/>
      <c r="O84"/>
    </row>
    <row r="85" spans="1:15" x14ac:dyDescent="0.25">
      <c r="A85" s="47" t="s">
        <v>23</v>
      </c>
      <c r="B85"/>
      <c r="C85"/>
      <c r="D85"/>
      <c r="E85"/>
      <c r="F85"/>
      <c r="G85" s="55"/>
      <c r="H85"/>
      <c r="I85"/>
      <c r="J85"/>
      <c r="K85"/>
      <c r="L85" s="55"/>
      <c r="M85"/>
      <c r="N85"/>
      <c r="O85"/>
    </row>
    <row r="86" spans="1:15" x14ac:dyDescent="0.25">
      <c r="A86" s="47" t="s">
        <v>23</v>
      </c>
      <c r="B86"/>
      <c r="C86"/>
      <c r="D86"/>
      <c r="E86"/>
      <c r="F86"/>
      <c r="G86" s="55"/>
      <c r="H86"/>
      <c r="I86"/>
      <c r="J86"/>
      <c r="K86"/>
      <c r="L86" s="55"/>
      <c r="M86"/>
      <c r="N86"/>
      <c r="O86"/>
    </row>
    <row r="87" spans="1:15" x14ac:dyDescent="0.25">
      <c r="A87" s="47" t="s">
        <v>23</v>
      </c>
      <c r="B87"/>
      <c r="C87"/>
      <c r="D87"/>
      <c r="E87"/>
      <c r="F87"/>
      <c r="G87" s="55"/>
      <c r="H87"/>
      <c r="I87"/>
      <c r="J87"/>
      <c r="K87"/>
      <c r="L87" s="55"/>
      <c r="M87"/>
      <c r="N87"/>
      <c r="O87"/>
    </row>
    <row r="88" spans="1:15" x14ac:dyDescent="0.25">
      <c r="A88" s="47" t="s">
        <v>23</v>
      </c>
      <c r="B88"/>
      <c r="C88"/>
      <c r="D88"/>
      <c r="E88"/>
      <c r="F88"/>
      <c r="G88" s="55"/>
      <c r="H88"/>
      <c r="I88"/>
      <c r="J88"/>
      <c r="K88"/>
      <c r="L88" s="55"/>
      <c r="M88"/>
      <c r="N88"/>
      <c r="O88"/>
    </row>
    <row r="89" spans="1:15" x14ac:dyDescent="0.25">
      <c r="A89" s="47" t="s">
        <v>23</v>
      </c>
      <c r="B89"/>
      <c r="C89"/>
      <c r="D89"/>
      <c r="E89"/>
      <c r="F89"/>
      <c r="G89" s="55"/>
      <c r="H89"/>
      <c r="I89"/>
      <c r="J89"/>
      <c r="K89"/>
      <c r="L89" s="55"/>
      <c r="M89"/>
      <c r="N89"/>
      <c r="O89"/>
    </row>
    <row r="90" spans="1:15" x14ac:dyDescent="0.25">
      <c r="A90" s="47" t="s">
        <v>23</v>
      </c>
      <c r="B90"/>
      <c r="C90"/>
      <c r="D90"/>
      <c r="E90"/>
      <c r="F90"/>
      <c r="G90" s="55"/>
      <c r="H90"/>
      <c r="I90"/>
      <c r="J90"/>
      <c r="K90"/>
      <c r="L90" s="55"/>
      <c r="M90"/>
      <c r="N90"/>
      <c r="O90"/>
    </row>
    <row r="91" spans="1:15" x14ac:dyDescent="0.25">
      <c r="A91" s="47" t="s">
        <v>23</v>
      </c>
      <c r="B91"/>
      <c r="C91"/>
      <c r="D91"/>
      <c r="E91"/>
      <c r="F91"/>
      <c r="G91" s="55"/>
      <c r="H91"/>
      <c r="I91"/>
      <c r="J91"/>
      <c r="K91"/>
      <c r="L91" s="55"/>
      <c r="M91"/>
      <c r="N91"/>
      <c r="O91"/>
    </row>
    <row r="92" spans="1:15" x14ac:dyDescent="0.25">
      <c r="A92" s="47" t="s">
        <v>23</v>
      </c>
      <c r="B92"/>
      <c r="C92"/>
      <c r="D92"/>
      <c r="E92"/>
      <c r="F92"/>
      <c r="G92" s="55"/>
      <c r="H92"/>
      <c r="I92"/>
      <c r="J92"/>
      <c r="K92"/>
      <c r="L92" s="55"/>
      <c r="M92"/>
      <c r="N92"/>
      <c r="O92"/>
    </row>
    <row r="93" spans="1:15" x14ac:dyDescent="0.25">
      <c r="A93" s="47" t="s">
        <v>23</v>
      </c>
      <c r="B93"/>
      <c r="C93"/>
      <c r="D93"/>
      <c r="E93"/>
      <c r="F93"/>
      <c r="G93" s="55"/>
      <c r="H93"/>
      <c r="I93"/>
      <c r="J93"/>
      <c r="K93"/>
      <c r="L93" s="55"/>
      <c r="M93"/>
      <c r="N93"/>
      <c r="O93"/>
    </row>
    <row r="94" spans="1:15" x14ac:dyDescent="0.25">
      <c r="A94" s="47" t="s">
        <v>23</v>
      </c>
      <c r="B94"/>
      <c r="C94"/>
      <c r="D94"/>
      <c r="E94"/>
      <c r="F94"/>
      <c r="G94" s="55"/>
      <c r="H94"/>
      <c r="I94"/>
      <c r="J94"/>
      <c r="K94"/>
      <c r="L94" s="55"/>
      <c r="M94"/>
      <c r="N94"/>
      <c r="O94"/>
    </row>
    <row r="95" spans="1:15" x14ac:dyDescent="0.25">
      <c r="A95" s="47" t="s">
        <v>23</v>
      </c>
      <c r="B95"/>
      <c r="C95"/>
      <c r="D95"/>
      <c r="E95"/>
      <c r="F95"/>
      <c r="G95" s="55"/>
      <c r="H95"/>
      <c r="I95"/>
      <c r="J95"/>
      <c r="K95"/>
      <c r="L95" s="55"/>
      <c r="M95"/>
      <c r="N95"/>
      <c r="O95"/>
    </row>
    <row r="96" spans="1:15" x14ac:dyDescent="0.25">
      <c r="A96" s="47" t="s">
        <v>23</v>
      </c>
      <c r="B96"/>
      <c r="C96"/>
      <c r="D96"/>
      <c r="E96"/>
      <c r="F96"/>
      <c r="G96" s="55"/>
      <c r="H96"/>
      <c r="I96"/>
      <c r="J96"/>
      <c r="K96"/>
      <c r="L96" s="55"/>
      <c r="M96"/>
      <c r="N96"/>
      <c r="O96"/>
    </row>
    <row r="97" spans="1:15" x14ac:dyDescent="0.25">
      <c r="A97" s="47" t="s">
        <v>23</v>
      </c>
      <c r="B97"/>
      <c r="C97"/>
      <c r="D97"/>
      <c r="E97"/>
      <c r="F97"/>
      <c r="G97" s="55"/>
      <c r="H97"/>
      <c r="I97"/>
      <c r="J97"/>
      <c r="K97"/>
      <c r="L97" s="55"/>
      <c r="M97"/>
      <c r="N97"/>
      <c r="O97"/>
    </row>
    <row r="98" spans="1:15" x14ac:dyDescent="0.25">
      <c r="A98" s="47" t="s">
        <v>23</v>
      </c>
      <c r="B98"/>
      <c r="C98"/>
      <c r="D98"/>
      <c r="E98"/>
      <c r="F98"/>
      <c r="G98" s="55"/>
      <c r="H98"/>
      <c r="I98"/>
      <c r="J98"/>
      <c r="K98"/>
      <c r="L98" s="55"/>
      <c r="M98"/>
      <c r="N98"/>
      <c r="O98"/>
    </row>
    <row r="99" spans="1:15" x14ac:dyDescent="0.25">
      <c r="A99" s="47" t="s">
        <v>23</v>
      </c>
      <c r="B99"/>
      <c r="C99"/>
      <c r="D99"/>
      <c r="E99"/>
      <c r="F99"/>
      <c r="G99" s="55"/>
      <c r="H99"/>
      <c r="I99"/>
      <c r="J99"/>
      <c r="K99"/>
      <c r="L99" s="55"/>
      <c r="M99"/>
      <c r="N99"/>
      <c r="O99"/>
    </row>
    <row r="100" spans="1:15" x14ac:dyDescent="0.25">
      <c r="A100" s="47" t="s">
        <v>23</v>
      </c>
      <c r="B100"/>
      <c r="C100"/>
      <c r="D100"/>
      <c r="E100"/>
      <c r="F100"/>
      <c r="G100" s="55"/>
      <c r="H100"/>
      <c r="I100"/>
      <c r="J100"/>
      <c r="K100"/>
      <c r="L100" s="55"/>
      <c r="M100"/>
      <c r="N100"/>
      <c r="O100"/>
    </row>
    <row r="101" spans="1:15" x14ac:dyDescent="0.25">
      <c r="A101" s="47" t="s">
        <v>23</v>
      </c>
      <c r="B101"/>
      <c r="C101"/>
      <c r="D101"/>
      <c r="E101"/>
      <c r="F101"/>
      <c r="G101" s="55"/>
      <c r="H101"/>
      <c r="I101"/>
      <c r="J101"/>
      <c r="K101"/>
      <c r="L101" s="55"/>
      <c r="M101"/>
      <c r="N101"/>
      <c r="O101"/>
    </row>
    <row r="102" spans="1:15" x14ac:dyDescent="0.25">
      <c r="A102" s="47" t="s">
        <v>23</v>
      </c>
      <c r="B102"/>
      <c r="C102"/>
      <c r="D102"/>
      <c r="E102"/>
      <c r="F102"/>
      <c r="G102" s="55"/>
      <c r="H102"/>
      <c r="I102"/>
      <c r="J102"/>
      <c r="K102"/>
      <c r="L102" s="55"/>
      <c r="M102"/>
      <c r="N102"/>
      <c r="O102"/>
    </row>
    <row r="103" spans="1:15" ht="15" customHeight="1" x14ac:dyDescent="0.25">
      <c r="A103" s="47" t="s">
        <v>23</v>
      </c>
      <c r="B103"/>
      <c r="C103"/>
      <c r="D103"/>
      <c r="E103"/>
      <c r="F103"/>
      <c r="G103" s="55"/>
      <c r="H103"/>
      <c r="I103"/>
      <c r="J103"/>
      <c r="K103"/>
      <c r="L103" s="55"/>
      <c r="M103"/>
      <c r="N103"/>
      <c r="O103"/>
    </row>
    <row r="104" spans="1:15" x14ac:dyDescent="0.25">
      <c r="A104" s="47" t="s">
        <v>24</v>
      </c>
      <c r="B104"/>
      <c r="C104"/>
      <c r="D104"/>
      <c r="E104"/>
      <c r="F104"/>
      <c r="G104" s="55"/>
      <c r="H104"/>
      <c r="I104"/>
      <c r="J104"/>
      <c r="K104"/>
      <c r="L104" s="55"/>
      <c r="M104"/>
      <c r="N104"/>
      <c r="O104"/>
    </row>
    <row r="105" spans="1:15" ht="15" customHeight="1" x14ac:dyDescent="0.25">
      <c r="A105" s="47" t="s">
        <v>24</v>
      </c>
      <c r="B105"/>
      <c r="C105"/>
      <c r="D105"/>
      <c r="E105"/>
      <c r="F105"/>
      <c r="G105" s="55"/>
      <c r="H105"/>
      <c r="I105"/>
      <c r="J105"/>
      <c r="K105"/>
      <c r="L105" s="55"/>
      <c r="M105"/>
      <c r="N105"/>
      <c r="O105"/>
    </row>
    <row r="106" spans="1:15" x14ac:dyDescent="0.25">
      <c r="A106" s="47" t="s">
        <v>24</v>
      </c>
      <c r="B106"/>
      <c r="C106"/>
      <c r="D106"/>
      <c r="E106"/>
      <c r="F106"/>
      <c r="G106" s="55"/>
      <c r="H106"/>
      <c r="I106"/>
      <c r="J106"/>
      <c r="K106"/>
      <c r="L106" s="55"/>
      <c r="M106"/>
      <c r="N106"/>
      <c r="O106"/>
    </row>
    <row r="107" spans="1:15" x14ac:dyDescent="0.25">
      <c r="A107" s="47" t="s">
        <v>24</v>
      </c>
      <c r="B107"/>
      <c r="C107"/>
      <c r="D107"/>
      <c r="E107"/>
      <c r="F107"/>
      <c r="G107" s="55"/>
      <c r="H107"/>
      <c r="I107"/>
      <c r="J107"/>
      <c r="K107"/>
      <c r="L107" s="55"/>
      <c r="M107"/>
      <c r="N107"/>
      <c r="O107"/>
    </row>
    <row r="108" spans="1:15" x14ac:dyDescent="0.25">
      <c r="A108" s="47" t="s">
        <v>24</v>
      </c>
      <c r="B108"/>
      <c r="C108"/>
      <c r="D108"/>
      <c r="E108"/>
      <c r="F108"/>
      <c r="G108" s="55"/>
      <c r="H108"/>
      <c r="I108"/>
      <c r="J108"/>
      <c r="K108"/>
      <c r="L108" s="55"/>
      <c r="M108"/>
      <c r="N108"/>
      <c r="O108"/>
    </row>
    <row r="109" spans="1:15" x14ac:dyDescent="0.25">
      <c r="A109" s="47" t="s">
        <v>24</v>
      </c>
      <c r="B109"/>
      <c r="C109"/>
      <c r="D109"/>
      <c r="E109"/>
      <c r="F109"/>
      <c r="G109" s="55"/>
      <c r="H109"/>
      <c r="I109"/>
      <c r="J109"/>
      <c r="K109"/>
      <c r="L109" s="55"/>
      <c r="M109"/>
      <c r="N109"/>
      <c r="O109"/>
    </row>
    <row r="110" spans="1:15" x14ac:dyDescent="0.25">
      <c r="A110" s="47" t="s">
        <v>24</v>
      </c>
      <c r="B110"/>
      <c r="C110"/>
      <c r="D110"/>
      <c r="E110"/>
      <c r="F110"/>
      <c r="G110" s="55"/>
      <c r="H110"/>
      <c r="I110"/>
      <c r="J110"/>
      <c r="K110"/>
      <c r="L110" s="55"/>
      <c r="M110"/>
      <c r="N110"/>
      <c r="O110"/>
    </row>
    <row r="111" spans="1:15" x14ac:dyDescent="0.25">
      <c r="A111" s="47" t="s">
        <v>24</v>
      </c>
      <c r="B111"/>
      <c r="C111"/>
      <c r="D111"/>
      <c r="E111"/>
      <c r="F111"/>
      <c r="G111" s="55"/>
      <c r="H111"/>
      <c r="I111"/>
      <c r="J111"/>
      <c r="K111"/>
      <c r="L111" s="55"/>
      <c r="M111"/>
      <c r="N111"/>
      <c r="O111"/>
    </row>
    <row r="112" spans="1:15" x14ac:dyDescent="0.25">
      <c r="A112" s="47" t="s">
        <v>24</v>
      </c>
      <c r="B112"/>
      <c r="C112"/>
      <c r="D112"/>
      <c r="E112"/>
      <c r="F112"/>
      <c r="G112" s="55"/>
      <c r="H112"/>
      <c r="I112"/>
      <c r="J112"/>
      <c r="K112"/>
      <c r="L112" s="55"/>
      <c r="M112"/>
      <c r="N112"/>
      <c r="O112"/>
    </row>
    <row r="113" spans="1:15" ht="15" customHeight="1" x14ac:dyDescent="0.25">
      <c r="A113" s="47" t="s">
        <v>24</v>
      </c>
      <c r="B113"/>
      <c r="C113"/>
      <c r="D113"/>
      <c r="E113"/>
      <c r="F113"/>
      <c r="G113" s="55"/>
      <c r="H113"/>
      <c r="I113"/>
      <c r="J113"/>
      <c r="K113"/>
      <c r="L113" s="55"/>
      <c r="M113"/>
      <c r="N113"/>
      <c r="O113"/>
    </row>
    <row r="114" spans="1:15" x14ac:dyDescent="0.25">
      <c r="A114" s="47" t="s">
        <v>25</v>
      </c>
      <c r="B114"/>
      <c r="C114"/>
      <c r="D114"/>
      <c r="E114"/>
      <c r="F114"/>
      <c r="G114" s="55"/>
      <c r="H114"/>
      <c r="I114"/>
      <c r="J114"/>
      <c r="K114"/>
      <c r="L114" s="55"/>
      <c r="M114"/>
      <c r="N114"/>
      <c r="O114"/>
    </row>
    <row r="115" spans="1:15" ht="15" customHeight="1" x14ac:dyDescent="0.25">
      <c r="A115" s="47" t="s">
        <v>25</v>
      </c>
      <c r="B115"/>
      <c r="C115"/>
      <c r="D115"/>
      <c r="E115"/>
      <c r="F115"/>
      <c r="G115" s="55"/>
      <c r="H115"/>
      <c r="I115"/>
      <c r="J115"/>
      <c r="K115"/>
      <c r="L115" s="55"/>
      <c r="M115"/>
      <c r="N115"/>
      <c r="O115"/>
    </row>
    <row r="116" spans="1:15" x14ac:dyDescent="0.25">
      <c r="A116" s="47" t="s">
        <v>25</v>
      </c>
      <c r="B116"/>
      <c r="C116"/>
      <c r="D116"/>
      <c r="E116"/>
      <c r="F116"/>
      <c r="G116" s="55"/>
      <c r="H116"/>
      <c r="I116"/>
      <c r="J116"/>
      <c r="K116"/>
      <c r="L116" s="55"/>
      <c r="M116"/>
      <c r="N116"/>
      <c r="O116"/>
    </row>
    <row r="117" spans="1:15" x14ac:dyDescent="0.25">
      <c r="A117" s="47" t="s">
        <v>25</v>
      </c>
      <c r="B117"/>
      <c r="C117"/>
      <c r="D117"/>
      <c r="E117"/>
      <c r="F117"/>
      <c r="G117" s="55"/>
      <c r="H117"/>
      <c r="I117"/>
      <c r="J117"/>
      <c r="K117"/>
      <c r="L117" s="55"/>
      <c r="M117"/>
      <c r="N117"/>
      <c r="O117"/>
    </row>
    <row r="118" spans="1:15" x14ac:dyDescent="0.25">
      <c r="A118" s="47" t="s">
        <v>25</v>
      </c>
      <c r="B118"/>
      <c r="C118"/>
      <c r="D118"/>
      <c r="E118"/>
      <c r="F118"/>
      <c r="G118" s="55"/>
      <c r="H118"/>
      <c r="I118"/>
      <c r="J118"/>
      <c r="K118"/>
      <c r="L118" s="55"/>
      <c r="M118"/>
      <c r="N118"/>
      <c r="O118"/>
    </row>
    <row r="119" spans="1:15" x14ac:dyDescent="0.25">
      <c r="A119" s="47" t="s">
        <v>25</v>
      </c>
      <c r="B119"/>
      <c r="C119"/>
      <c r="D119"/>
      <c r="E119"/>
      <c r="F119"/>
      <c r="G119" s="55"/>
      <c r="H119"/>
      <c r="I119"/>
      <c r="J119"/>
      <c r="K119"/>
      <c r="L119" s="55"/>
      <c r="M119"/>
      <c r="N119"/>
      <c r="O119"/>
    </row>
    <row r="120" spans="1:15" x14ac:dyDescent="0.25">
      <c r="A120" s="47" t="s">
        <v>25</v>
      </c>
      <c r="B120"/>
      <c r="C120"/>
      <c r="D120"/>
      <c r="E120"/>
      <c r="F120"/>
      <c r="G120" s="55"/>
      <c r="H120"/>
      <c r="I120"/>
      <c r="J120"/>
      <c r="K120"/>
      <c r="L120" s="55"/>
      <c r="M120"/>
      <c r="N120"/>
      <c r="O120"/>
    </row>
    <row r="121" spans="1:15" x14ac:dyDescent="0.25">
      <c r="A121" s="47" t="s">
        <v>25</v>
      </c>
      <c r="B121"/>
      <c r="C121"/>
      <c r="D121"/>
      <c r="E121"/>
      <c r="F121"/>
      <c r="G121" s="55"/>
      <c r="H121"/>
      <c r="I121"/>
      <c r="J121"/>
      <c r="K121"/>
      <c r="L121" s="55"/>
      <c r="M121"/>
      <c r="N121"/>
      <c r="O121"/>
    </row>
    <row r="122" spans="1:15" x14ac:dyDescent="0.25">
      <c r="A122" s="47" t="s">
        <v>25</v>
      </c>
      <c r="B122"/>
      <c r="C122"/>
      <c r="D122"/>
      <c r="E122"/>
      <c r="F122"/>
      <c r="G122" s="55"/>
      <c r="H122"/>
      <c r="I122"/>
      <c r="J122"/>
      <c r="K122"/>
      <c r="L122" s="55"/>
      <c r="M122"/>
      <c r="N122"/>
      <c r="O122"/>
    </row>
    <row r="123" spans="1:15" x14ac:dyDescent="0.25">
      <c r="A123" s="47" t="s">
        <v>25</v>
      </c>
      <c r="B123"/>
      <c r="C123"/>
      <c r="D123"/>
      <c r="E123"/>
      <c r="F123"/>
      <c r="G123" s="55"/>
      <c r="H123"/>
      <c r="I123"/>
      <c r="J123"/>
      <c r="K123"/>
      <c r="L123" s="55"/>
      <c r="M123"/>
      <c r="N123"/>
      <c r="O123"/>
    </row>
    <row r="124" spans="1:15" ht="15" customHeight="1" x14ac:dyDescent="0.25">
      <c r="A124" s="47" t="s">
        <v>25</v>
      </c>
      <c r="B124"/>
      <c r="C124"/>
      <c r="D124"/>
      <c r="E124"/>
      <c r="F124"/>
      <c r="G124" s="55"/>
      <c r="H124"/>
      <c r="I124"/>
      <c r="J124"/>
      <c r="K124"/>
      <c r="L124" s="55"/>
      <c r="M124"/>
      <c r="N124"/>
      <c r="O124"/>
    </row>
    <row r="125" spans="1:15" x14ac:dyDescent="0.25">
      <c r="A125" s="47" t="s">
        <v>25</v>
      </c>
      <c r="B125"/>
      <c r="C125"/>
      <c r="D125"/>
      <c r="E125"/>
      <c r="F125"/>
      <c r="G125" s="55"/>
      <c r="H125"/>
      <c r="I125"/>
      <c r="J125"/>
      <c r="K125"/>
      <c r="L125" s="55"/>
      <c r="M125"/>
      <c r="N125"/>
      <c r="O125"/>
    </row>
    <row r="126" spans="1:15" x14ac:dyDescent="0.25">
      <c r="A126" s="47" t="s">
        <v>25</v>
      </c>
      <c r="B126"/>
      <c r="C126"/>
      <c r="D126"/>
      <c r="E126"/>
      <c r="F126"/>
      <c r="G126" s="55"/>
      <c r="H126"/>
      <c r="I126"/>
      <c r="J126"/>
      <c r="K126"/>
      <c r="L126" s="55"/>
      <c r="M126"/>
      <c r="N126"/>
      <c r="O126"/>
    </row>
    <row r="127" spans="1:15" x14ac:dyDescent="0.25">
      <c r="A127" s="47" t="s">
        <v>25</v>
      </c>
      <c r="B127"/>
      <c r="C127"/>
      <c r="D127"/>
      <c r="E127"/>
      <c r="F127"/>
      <c r="G127" s="55"/>
      <c r="H127"/>
      <c r="I127"/>
      <c r="J127"/>
      <c r="K127"/>
      <c r="L127" s="55"/>
      <c r="M127"/>
      <c r="N127"/>
      <c r="O127"/>
    </row>
    <row r="128" spans="1:15" x14ac:dyDescent="0.25">
      <c r="A128" s="47" t="s">
        <v>25</v>
      </c>
      <c r="B128"/>
      <c r="C128"/>
      <c r="D128"/>
      <c r="E128"/>
      <c r="F128"/>
      <c r="G128" s="55"/>
      <c r="H128"/>
      <c r="I128"/>
      <c r="J128"/>
      <c r="K128"/>
      <c r="L128" s="55"/>
      <c r="M128"/>
      <c r="N128"/>
      <c r="O128"/>
    </row>
    <row r="129" spans="1:15" x14ac:dyDescent="0.25">
      <c r="A129" s="47" t="s">
        <v>25</v>
      </c>
      <c r="B129"/>
      <c r="C129"/>
      <c r="D129"/>
      <c r="E129"/>
      <c r="F129"/>
      <c r="G129" s="55"/>
      <c r="H129"/>
      <c r="I129"/>
      <c r="J129"/>
      <c r="K129"/>
      <c r="L129" s="55"/>
      <c r="M129"/>
      <c r="N129"/>
      <c r="O129"/>
    </row>
    <row r="130" spans="1:15" x14ac:dyDescent="0.25">
      <c r="A130" s="47" t="s">
        <v>25</v>
      </c>
      <c r="B130"/>
      <c r="C130"/>
      <c r="D130"/>
      <c r="E130"/>
      <c r="F130"/>
      <c r="G130" s="55"/>
      <c r="H130"/>
      <c r="I130"/>
      <c r="J130"/>
      <c r="K130"/>
      <c r="L130" s="55"/>
      <c r="M130"/>
      <c r="N130"/>
      <c r="O130"/>
    </row>
    <row r="131" spans="1:15" x14ac:dyDescent="0.25">
      <c r="A131" s="47" t="s">
        <v>25</v>
      </c>
      <c r="B131"/>
      <c r="C131"/>
      <c r="D131"/>
      <c r="E131"/>
      <c r="F131"/>
      <c r="G131" s="55"/>
      <c r="H131"/>
      <c r="I131"/>
      <c r="J131"/>
      <c r="K131"/>
      <c r="L131" s="55"/>
      <c r="M131"/>
      <c r="N131"/>
      <c r="O131"/>
    </row>
    <row r="132" spans="1:15" x14ac:dyDescent="0.25">
      <c r="A132" s="47" t="s">
        <v>25</v>
      </c>
      <c r="B132"/>
      <c r="C132"/>
      <c r="D132"/>
      <c r="E132"/>
      <c r="F132"/>
      <c r="G132" s="55"/>
      <c r="H132"/>
      <c r="I132"/>
      <c r="J132"/>
      <c r="K132"/>
      <c r="L132" s="55"/>
      <c r="M132"/>
      <c r="N132"/>
      <c r="O132"/>
    </row>
    <row r="133" spans="1:15" x14ac:dyDescent="0.25">
      <c r="A133" s="47" t="s">
        <v>25</v>
      </c>
      <c r="B133"/>
      <c r="C133"/>
      <c r="D133"/>
      <c r="E133"/>
      <c r="F133"/>
      <c r="G133" s="55"/>
      <c r="H133"/>
      <c r="I133"/>
      <c r="J133"/>
      <c r="K133"/>
      <c r="L133" s="55"/>
      <c r="M133"/>
      <c r="N133"/>
      <c r="O133"/>
    </row>
    <row r="134" spans="1:15" x14ac:dyDescent="0.25">
      <c r="A134" s="47" t="s">
        <v>25</v>
      </c>
      <c r="B134"/>
      <c r="C134"/>
      <c r="D134"/>
      <c r="E134"/>
      <c r="F134"/>
      <c r="G134" s="55"/>
      <c r="H134"/>
      <c r="I134"/>
      <c r="J134"/>
      <c r="K134"/>
      <c r="L134" s="55"/>
      <c r="M134"/>
      <c r="N134"/>
      <c r="O134"/>
    </row>
    <row r="135" spans="1:15" x14ac:dyDescent="0.25">
      <c r="A135" s="47" t="s">
        <v>25</v>
      </c>
      <c r="B135"/>
      <c r="C135"/>
      <c r="D135"/>
      <c r="E135"/>
      <c r="F135"/>
      <c r="G135" s="55"/>
      <c r="H135"/>
      <c r="I135"/>
      <c r="J135"/>
      <c r="K135"/>
      <c r="L135" s="55"/>
      <c r="M135"/>
      <c r="N135"/>
      <c r="O135"/>
    </row>
    <row r="136" spans="1:15" x14ac:dyDescent="0.25">
      <c r="A136" s="47" t="s">
        <v>25</v>
      </c>
      <c r="B136"/>
      <c r="C136"/>
      <c r="D136"/>
      <c r="E136"/>
      <c r="F136"/>
      <c r="G136" s="55"/>
      <c r="H136"/>
      <c r="I136"/>
      <c r="J136"/>
      <c r="K136"/>
      <c r="L136" s="55"/>
      <c r="M136"/>
      <c r="N136"/>
      <c r="O136"/>
    </row>
    <row r="137" spans="1:15" x14ac:dyDescent="0.25">
      <c r="A137" s="47" t="s">
        <v>25</v>
      </c>
      <c r="B137"/>
      <c r="C137"/>
      <c r="D137"/>
      <c r="E137"/>
      <c r="F137"/>
      <c r="G137" s="55"/>
      <c r="H137"/>
      <c r="I137"/>
      <c r="J137"/>
      <c r="K137"/>
      <c r="L137" s="55"/>
      <c r="M137"/>
      <c r="N137"/>
      <c r="O137"/>
    </row>
    <row r="138" spans="1:15" ht="15" customHeight="1" x14ac:dyDescent="0.25">
      <c r="A138" s="47" t="s">
        <v>25</v>
      </c>
      <c r="B138"/>
      <c r="C138"/>
      <c r="D138"/>
      <c r="E138"/>
      <c r="F138"/>
      <c r="G138" s="55"/>
      <c r="H138"/>
      <c r="I138"/>
      <c r="J138"/>
      <c r="K138"/>
      <c r="L138" s="55"/>
      <c r="M138"/>
      <c r="N138"/>
      <c r="O138"/>
    </row>
    <row r="139" spans="1:15" x14ac:dyDescent="0.25">
      <c r="A139" s="47" t="s">
        <v>26</v>
      </c>
      <c r="B139"/>
      <c r="C139"/>
      <c r="D139"/>
      <c r="E139"/>
      <c r="F139"/>
      <c r="G139" s="55"/>
      <c r="H139"/>
      <c r="I139"/>
      <c r="J139"/>
      <c r="K139"/>
      <c r="L139" s="55"/>
      <c r="M139"/>
      <c r="N139"/>
      <c r="O139"/>
    </row>
    <row r="140" spans="1:15" ht="15" customHeight="1" x14ac:dyDescent="0.25">
      <c r="A140" s="47" t="s">
        <v>26</v>
      </c>
      <c r="B140"/>
      <c r="C140"/>
      <c r="D140"/>
      <c r="E140"/>
      <c r="F140"/>
      <c r="G140" s="55"/>
      <c r="H140"/>
      <c r="I140"/>
      <c r="J140"/>
      <c r="K140"/>
      <c r="L140" s="55"/>
      <c r="M140"/>
      <c r="N140"/>
      <c r="O140"/>
    </row>
    <row r="141" spans="1:15" x14ac:dyDescent="0.25">
      <c r="A141" s="47" t="s">
        <v>26</v>
      </c>
      <c r="B141"/>
      <c r="C141"/>
      <c r="D141"/>
      <c r="E141"/>
      <c r="F141"/>
      <c r="G141" s="55"/>
      <c r="H141"/>
      <c r="I141"/>
      <c r="J141"/>
      <c r="K141"/>
      <c r="L141" s="55"/>
      <c r="M141"/>
      <c r="N141"/>
      <c r="O141"/>
    </row>
    <row r="142" spans="1:15" x14ac:dyDescent="0.25">
      <c r="A142" s="47" t="s">
        <v>26</v>
      </c>
      <c r="B142"/>
      <c r="C142"/>
      <c r="D142"/>
      <c r="E142"/>
      <c r="F142"/>
      <c r="G142" s="55"/>
      <c r="H142"/>
      <c r="I142"/>
      <c r="J142"/>
      <c r="K142"/>
      <c r="L142" s="55"/>
      <c r="M142"/>
      <c r="N142"/>
      <c r="O142"/>
    </row>
    <row r="143" spans="1:15" x14ac:dyDescent="0.25">
      <c r="A143" s="47" t="s">
        <v>26</v>
      </c>
      <c r="B143"/>
      <c r="C143"/>
      <c r="D143"/>
      <c r="E143"/>
      <c r="F143"/>
      <c r="G143" s="55"/>
      <c r="H143"/>
      <c r="I143"/>
      <c r="J143"/>
      <c r="K143"/>
      <c r="L143" s="55"/>
      <c r="M143"/>
      <c r="N143"/>
      <c r="O143"/>
    </row>
    <row r="144" spans="1:15" x14ac:dyDescent="0.25">
      <c r="A144" s="47" t="s">
        <v>26</v>
      </c>
      <c r="B144"/>
      <c r="C144"/>
      <c r="D144"/>
      <c r="E144"/>
      <c r="F144"/>
      <c r="G144" s="55"/>
      <c r="H144"/>
      <c r="I144"/>
      <c r="J144"/>
      <c r="K144"/>
      <c r="L144" s="55"/>
      <c r="M144"/>
      <c r="N144"/>
      <c r="O144"/>
    </row>
    <row r="145" spans="1:15" x14ac:dyDescent="0.25">
      <c r="A145" s="47" t="s">
        <v>26</v>
      </c>
      <c r="B145"/>
      <c r="C145"/>
      <c r="D145"/>
      <c r="E145"/>
      <c r="F145"/>
      <c r="G145" s="55"/>
      <c r="H145"/>
      <c r="I145"/>
      <c r="J145"/>
      <c r="K145"/>
      <c r="L145" s="55"/>
      <c r="M145"/>
      <c r="N145"/>
      <c r="O145"/>
    </row>
    <row r="146" spans="1:15" x14ac:dyDescent="0.25">
      <c r="A146" s="47" t="s">
        <v>26</v>
      </c>
      <c r="B146"/>
      <c r="C146"/>
      <c r="D146"/>
      <c r="E146"/>
      <c r="F146"/>
      <c r="G146" s="55"/>
      <c r="H146"/>
      <c r="I146"/>
      <c r="J146"/>
      <c r="K146"/>
      <c r="L146" s="55"/>
      <c r="M146"/>
      <c r="N146"/>
      <c r="O146"/>
    </row>
    <row r="147" spans="1:15" x14ac:dyDescent="0.25">
      <c r="A147" s="47" t="s">
        <v>26</v>
      </c>
      <c r="B147"/>
      <c r="C147"/>
      <c r="D147"/>
      <c r="E147"/>
      <c r="F147"/>
      <c r="G147" s="55"/>
      <c r="H147"/>
      <c r="I147"/>
      <c r="J147"/>
      <c r="K147"/>
      <c r="L147" s="55"/>
      <c r="M147"/>
      <c r="N147"/>
      <c r="O147"/>
    </row>
    <row r="148" spans="1:15" x14ac:dyDescent="0.25">
      <c r="A148" s="47" t="s">
        <v>26</v>
      </c>
      <c r="B148"/>
      <c r="C148"/>
      <c r="D148"/>
      <c r="E148"/>
      <c r="F148"/>
      <c r="G148" s="55"/>
      <c r="H148"/>
      <c r="I148"/>
      <c r="J148"/>
      <c r="K148"/>
      <c r="L148" s="55"/>
      <c r="M148"/>
      <c r="N148"/>
      <c r="O148"/>
    </row>
    <row r="149" spans="1:15" x14ac:dyDescent="0.25">
      <c r="A149" s="47" t="s">
        <v>26</v>
      </c>
      <c r="B149"/>
      <c r="C149"/>
      <c r="D149"/>
      <c r="E149"/>
      <c r="F149"/>
      <c r="G149" s="55"/>
      <c r="H149"/>
      <c r="I149"/>
      <c r="J149"/>
      <c r="K149"/>
      <c r="L149" s="55"/>
      <c r="M149"/>
      <c r="N149"/>
      <c r="O149"/>
    </row>
    <row r="150" spans="1:15" x14ac:dyDescent="0.25">
      <c r="A150" s="47" t="s">
        <v>26</v>
      </c>
      <c r="B150"/>
      <c r="C150"/>
      <c r="D150"/>
      <c r="E150"/>
      <c r="F150"/>
      <c r="G150" s="55"/>
      <c r="H150"/>
      <c r="I150"/>
      <c r="J150"/>
      <c r="K150"/>
      <c r="L150" s="55"/>
      <c r="M150"/>
      <c r="N150"/>
      <c r="O150"/>
    </row>
    <row r="151" spans="1:15" x14ac:dyDescent="0.25">
      <c r="A151" s="47" t="s">
        <v>26</v>
      </c>
      <c r="B151"/>
      <c r="C151"/>
      <c r="D151"/>
      <c r="E151"/>
      <c r="F151"/>
      <c r="G151" s="55"/>
      <c r="H151"/>
      <c r="I151"/>
      <c r="J151"/>
      <c r="K151"/>
      <c r="L151" s="55"/>
      <c r="M151"/>
      <c r="N151"/>
      <c r="O151"/>
    </row>
    <row r="152" spans="1:15" x14ac:dyDescent="0.25">
      <c r="A152" s="47" t="s">
        <v>26</v>
      </c>
      <c r="B152"/>
      <c r="C152"/>
      <c r="D152"/>
      <c r="E152"/>
      <c r="F152"/>
      <c r="G152" s="55"/>
      <c r="H152"/>
      <c r="I152"/>
      <c r="J152"/>
      <c r="K152"/>
      <c r="L152" s="55"/>
      <c r="M152"/>
      <c r="N152"/>
      <c r="O152"/>
    </row>
    <row r="153" spans="1:15" x14ac:dyDescent="0.25">
      <c r="A153" s="47" t="s">
        <v>26</v>
      </c>
      <c r="B153"/>
      <c r="C153"/>
      <c r="D153"/>
      <c r="E153"/>
      <c r="F153"/>
      <c r="G153" s="55"/>
      <c r="H153"/>
      <c r="I153"/>
      <c r="J153"/>
      <c r="K153"/>
      <c r="L153" s="55"/>
      <c r="M153"/>
      <c r="N153"/>
      <c r="O153"/>
    </row>
    <row r="154" spans="1:15" x14ac:dyDescent="0.25">
      <c r="A154" s="47" t="s">
        <v>26</v>
      </c>
      <c r="B154"/>
      <c r="C154"/>
      <c r="D154"/>
      <c r="E154"/>
      <c r="F154"/>
      <c r="G154" s="55"/>
      <c r="H154"/>
      <c r="I154"/>
      <c r="J154"/>
      <c r="K154"/>
      <c r="L154" s="55"/>
      <c r="M154"/>
      <c r="N154"/>
      <c r="O154"/>
    </row>
    <row r="155" spans="1:15" x14ac:dyDescent="0.25">
      <c r="A155" s="47" t="s">
        <v>26</v>
      </c>
      <c r="B155"/>
      <c r="C155"/>
      <c r="D155"/>
      <c r="E155"/>
      <c r="F155"/>
      <c r="G155" s="55"/>
      <c r="H155"/>
      <c r="I155"/>
      <c r="J155"/>
      <c r="K155"/>
      <c r="L155" s="55"/>
      <c r="M155"/>
      <c r="N155"/>
      <c r="O155"/>
    </row>
    <row r="156" spans="1:15" x14ac:dyDescent="0.25">
      <c r="A156" s="47" t="s">
        <v>26</v>
      </c>
      <c r="B156"/>
      <c r="C156"/>
      <c r="D156"/>
      <c r="E156"/>
      <c r="F156"/>
      <c r="G156" s="55"/>
      <c r="H156"/>
      <c r="I156"/>
      <c r="J156"/>
      <c r="K156"/>
      <c r="L156" s="55"/>
      <c r="M156"/>
      <c r="N156"/>
      <c r="O156"/>
    </row>
    <row r="157" spans="1:15" x14ac:dyDescent="0.25">
      <c r="A157" s="47" t="s">
        <v>26</v>
      </c>
      <c r="B157"/>
      <c r="C157"/>
      <c r="D157"/>
      <c r="E157"/>
      <c r="F157"/>
      <c r="G157" s="55"/>
      <c r="H157"/>
      <c r="I157"/>
      <c r="J157"/>
      <c r="K157"/>
      <c r="L157" s="55"/>
      <c r="M157"/>
      <c r="N157"/>
      <c r="O157"/>
    </row>
    <row r="158" spans="1:15" x14ac:dyDescent="0.25">
      <c r="A158" s="47" t="s">
        <v>26</v>
      </c>
      <c r="B158"/>
      <c r="C158"/>
      <c r="D158"/>
      <c r="E158"/>
      <c r="F158"/>
      <c r="G158" s="55"/>
      <c r="H158"/>
      <c r="I158"/>
      <c r="J158"/>
      <c r="K158"/>
      <c r="L158" s="55"/>
      <c r="M158"/>
      <c r="N158"/>
      <c r="O158"/>
    </row>
    <row r="159" spans="1:15" x14ac:dyDescent="0.25">
      <c r="A159" s="47" t="s">
        <v>26</v>
      </c>
      <c r="B159"/>
      <c r="C159"/>
      <c r="D159"/>
      <c r="E159"/>
      <c r="F159"/>
      <c r="G159" s="55"/>
      <c r="H159"/>
      <c r="I159"/>
      <c r="J159"/>
      <c r="K159"/>
      <c r="L159" s="55"/>
      <c r="M159"/>
      <c r="N159"/>
      <c r="O159"/>
    </row>
    <row r="160" spans="1:15" ht="15" customHeight="1" x14ac:dyDescent="0.25">
      <c r="A160" s="47" t="s">
        <v>26</v>
      </c>
      <c r="B160"/>
      <c r="C160"/>
      <c r="D160"/>
      <c r="E160"/>
      <c r="F160"/>
      <c r="G160" s="55"/>
      <c r="H160"/>
      <c r="I160"/>
      <c r="J160"/>
      <c r="K160"/>
      <c r="L160" s="55"/>
      <c r="M160"/>
      <c r="N160"/>
      <c r="O160"/>
    </row>
    <row r="161" spans="1:15" x14ac:dyDescent="0.25">
      <c r="A161" s="47" t="s">
        <v>19</v>
      </c>
      <c r="B161"/>
      <c r="C161"/>
      <c r="D161"/>
      <c r="E161"/>
      <c r="F161"/>
      <c r="G161" s="55"/>
      <c r="H161"/>
      <c r="I161"/>
      <c r="J161"/>
      <c r="K161"/>
      <c r="L161" s="55"/>
      <c r="M161"/>
      <c r="N161"/>
      <c r="O161"/>
    </row>
    <row r="162" spans="1:15" ht="15" customHeight="1" x14ac:dyDescent="0.25">
      <c r="A162" s="47" t="s">
        <v>19</v>
      </c>
      <c r="B162"/>
      <c r="C162"/>
      <c r="D162"/>
      <c r="E162"/>
      <c r="F162"/>
      <c r="G162" s="55"/>
      <c r="H162"/>
      <c r="I162"/>
      <c r="J162"/>
      <c r="K162"/>
      <c r="L162" s="55"/>
      <c r="M162"/>
      <c r="N162"/>
      <c r="O162"/>
    </row>
    <row r="163" spans="1:15" x14ac:dyDescent="0.25">
      <c r="A163" s="47" t="s">
        <v>19</v>
      </c>
      <c r="B163"/>
      <c r="C163"/>
      <c r="D163"/>
      <c r="E163"/>
      <c r="F163"/>
      <c r="G163" s="55"/>
      <c r="H163"/>
      <c r="I163"/>
      <c r="J163"/>
      <c r="K163"/>
      <c r="L163" s="55"/>
      <c r="M163"/>
      <c r="N163"/>
      <c r="O163"/>
    </row>
    <row r="164" spans="1:15" x14ac:dyDescent="0.25">
      <c r="A164" s="47" t="s">
        <v>19</v>
      </c>
      <c r="B164"/>
      <c r="C164"/>
      <c r="D164"/>
      <c r="E164"/>
      <c r="F164"/>
      <c r="G164" s="55"/>
      <c r="H164"/>
      <c r="I164"/>
      <c r="J164"/>
      <c r="K164"/>
      <c r="L164" s="55"/>
      <c r="M164"/>
      <c r="N164"/>
      <c r="O164"/>
    </row>
    <row r="165" spans="1:15" x14ac:dyDescent="0.25">
      <c r="A165" s="47" t="s">
        <v>19</v>
      </c>
      <c r="B165"/>
      <c r="C165"/>
      <c r="D165"/>
      <c r="E165"/>
      <c r="F165"/>
      <c r="G165" s="55"/>
      <c r="H165"/>
      <c r="I165"/>
      <c r="J165"/>
      <c r="K165"/>
      <c r="L165" s="55"/>
      <c r="M165"/>
      <c r="N165"/>
      <c r="O165"/>
    </row>
    <row r="166" spans="1:15" x14ac:dyDescent="0.25">
      <c r="A166" s="47" t="s">
        <v>19</v>
      </c>
      <c r="B166"/>
      <c r="C166"/>
      <c r="D166"/>
      <c r="E166"/>
      <c r="F166"/>
      <c r="G166" s="55"/>
      <c r="H166"/>
      <c r="I166"/>
      <c r="J166"/>
      <c r="K166"/>
      <c r="L166" s="55"/>
      <c r="M166"/>
      <c r="N166"/>
      <c r="O166"/>
    </row>
    <row r="167" spans="1:15" x14ac:dyDescent="0.25">
      <c r="A167" s="47" t="s">
        <v>19</v>
      </c>
      <c r="B167"/>
      <c r="C167"/>
      <c r="D167"/>
      <c r="E167"/>
      <c r="F167"/>
      <c r="G167" s="55"/>
      <c r="H167"/>
      <c r="I167"/>
      <c r="J167"/>
      <c r="K167"/>
      <c r="L167" s="55"/>
      <c r="M167"/>
      <c r="N167"/>
      <c r="O167"/>
    </row>
    <row r="168" spans="1:15" x14ac:dyDescent="0.25">
      <c r="A168" s="47" t="s">
        <v>19</v>
      </c>
      <c r="B168"/>
      <c r="C168"/>
      <c r="D168"/>
      <c r="E168"/>
      <c r="F168"/>
      <c r="G168" s="55"/>
      <c r="H168"/>
      <c r="I168"/>
      <c r="J168"/>
      <c r="K168"/>
      <c r="L168" s="55"/>
      <c r="M168"/>
      <c r="N168"/>
      <c r="O168"/>
    </row>
    <row r="169" spans="1:15" x14ac:dyDescent="0.25">
      <c r="A169" s="47" t="s">
        <v>19</v>
      </c>
      <c r="B169"/>
      <c r="C169"/>
      <c r="D169"/>
      <c r="E169"/>
      <c r="F169"/>
      <c r="G169" s="55"/>
      <c r="H169"/>
      <c r="I169"/>
      <c r="J169"/>
      <c r="K169"/>
      <c r="L169" s="55"/>
      <c r="M169"/>
      <c r="N169"/>
      <c r="O169"/>
    </row>
    <row r="170" spans="1:15" x14ac:dyDescent="0.25">
      <c r="A170" s="47" t="s">
        <v>19</v>
      </c>
      <c r="B170"/>
      <c r="C170"/>
      <c r="D170"/>
      <c r="E170"/>
      <c r="F170"/>
      <c r="G170" s="55"/>
      <c r="H170"/>
      <c r="I170"/>
      <c r="J170"/>
      <c r="K170"/>
      <c r="L170" s="55"/>
      <c r="M170"/>
      <c r="N170"/>
      <c r="O170"/>
    </row>
    <row r="171" spans="1:15" x14ac:dyDescent="0.25">
      <c r="A171" s="47" t="s">
        <v>19</v>
      </c>
      <c r="B171"/>
      <c r="C171"/>
      <c r="D171"/>
      <c r="E171"/>
      <c r="F171"/>
      <c r="G171" s="55"/>
      <c r="H171"/>
      <c r="I171"/>
      <c r="J171"/>
      <c r="K171"/>
      <c r="L171" s="55"/>
      <c r="M171"/>
      <c r="N171"/>
      <c r="O171"/>
    </row>
    <row r="172" spans="1:15" x14ac:dyDescent="0.25">
      <c r="A172" s="47" t="s">
        <v>19</v>
      </c>
      <c r="B172"/>
      <c r="C172"/>
      <c r="D172"/>
      <c r="E172"/>
      <c r="F172"/>
      <c r="G172" s="55"/>
      <c r="H172"/>
      <c r="I172"/>
      <c r="J172"/>
      <c r="K172"/>
      <c r="L172" s="55"/>
      <c r="M172"/>
      <c r="N172"/>
      <c r="O172"/>
    </row>
    <row r="173" spans="1:15" x14ac:dyDescent="0.25">
      <c r="A173" s="47" t="s">
        <v>19</v>
      </c>
      <c r="B173"/>
      <c r="C173"/>
      <c r="D173"/>
      <c r="E173"/>
      <c r="F173"/>
      <c r="G173" s="55"/>
      <c r="H173"/>
      <c r="I173"/>
      <c r="J173"/>
      <c r="K173"/>
      <c r="L173" s="55"/>
      <c r="M173"/>
      <c r="N173"/>
      <c r="O173"/>
    </row>
    <row r="174" spans="1:15" ht="17.25" customHeight="1" x14ac:dyDescent="0.25">
      <c r="A174" s="47" t="s">
        <v>19</v>
      </c>
      <c r="B174"/>
      <c r="C174"/>
      <c r="D174"/>
      <c r="E174"/>
      <c r="F174"/>
      <c r="G174" s="55"/>
      <c r="H174"/>
      <c r="I174"/>
      <c r="J174"/>
      <c r="K174"/>
      <c r="L174" s="55"/>
      <c r="M174"/>
      <c r="N174"/>
      <c r="O174"/>
    </row>
    <row r="175" spans="1:15" x14ac:dyDescent="0.25">
      <c r="A175" s="47" t="s">
        <v>19</v>
      </c>
      <c r="B175"/>
      <c r="C175"/>
      <c r="D175"/>
      <c r="E175"/>
      <c r="F175"/>
      <c r="G175" s="55"/>
      <c r="H175"/>
      <c r="I175"/>
      <c r="J175"/>
      <c r="K175"/>
      <c r="L175" s="55"/>
      <c r="M175"/>
      <c r="N175"/>
      <c r="O175"/>
    </row>
    <row r="176" spans="1:15" x14ac:dyDescent="0.25">
      <c r="A176" s="47" t="s">
        <v>19</v>
      </c>
      <c r="B176"/>
      <c r="C176"/>
      <c r="D176"/>
      <c r="E176"/>
      <c r="F176"/>
      <c r="G176" s="55"/>
      <c r="H176"/>
      <c r="I176"/>
      <c r="J176"/>
      <c r="K176"/>
      <c r="L176" s="55"/>
      <c r="M176"/>
      <c r="N176"/>
      <c r="O176"/>
    </row>
    <row r="177" spans="1:15" x14ac:dyDescent="0.25">
      <c r="A177" s="47" t="s">
        <v>19</v>
      </c>
      <c r="B177"/>
      <c r="C177"/>
      <c r="D177"/>
      <c r="E177"/>
      <c r="F177"/>
      <c r="G177" s="55"/>
      <c r="H177"/>
      <c r="I177"/>
      <c r="J177"/>
      <c r="K177"/>
      <c r="L177" s="55"/>
      <c r="M177"/>
      <c r="N177"/>
      <c r="O177"/>
    </row>
    <row r="178" spans="1:15" x14ac:dyDescent="0.25">
      <c r="A178" s="47" t="s">
        <v>19</v>
      </c>
      <c r="B178"/>
      <c r="C178"/>
      <c r="D178"/>
      <c r="E178"/>
      <c r="F178"/>
      <c r="G178" s="55"/>
      <c r="H178"/>
      <c r="I178"/>
      <c r="J178"/>
      <c r="K178"/>
      <c r="L178" s="55"/>
      <c r="M178"/>
      <c r="N178"/>
      <c r="O178"/>
    </row>
    <row r="179" spans="1:15" x14ac:dyDescent="0.25">
      <c r="A179" s="47" t="s">
        <v>19</v>
      </c>
      <c r="B179"/>
      <c r="C179"/>
      <c r="D179"/>
      <c r="E179"/>
      <c r="F179"/>
      <c r="G179" s="55"/>
      <c r="H179"/>
      <c r="I179"/>
      <c r="J179"/>
      <c r="K179"/>
      <c r="L179" s="55"/>
      <c r="M179"/>
      <c r="N179"/>
      <c r="O179"/>
    </row>
    <row r="180" spans="1:15" x14ac:dyDescent="0.25">
      <c r="A180" s="47" t="s">
        <v>19</v>
      </c>
      <c r="B180"/>
      <c r="C180"/>
      <c r="D180"/>
      <c r="E180"/>
      <c r="F180"/>
      <c r="G180" s="55"/>
      <c r="H180"/>
      <c r="I180"/>
      <c r="J180"/>
      <c r="K180"/>
      <c r="L180" s="55"/>
      <c r="M180"/>
      <c r="N180"/>
      <c r="O180"/>
    </row>
    <row r="181" spans="1:15" x14ac:dyDescent="0.25">
      <c r="A181" s="47" t="s">
        <v>19</v>
      </c>
      <c r="B181"/>
      <c r="C181"/>
      <c r="D181"/>
      <c r="E181"/>
      <c r="F181"/>
      <c r="G181" s="55"/>
      <c r="H181"/>
      <c r="I181"/>
      <c r="J181"/>
      <c r="K181"/>
      <c r="L181" s="55"/>
      <c r="M181"/>
      <c r="N181"/>
      <c r="O181"/>
    </row>
    <row r="182" spans="1:15" x14ac:dyDescent="0.25">
      <c r="A182" s="47" t="s">
        <v>19</v>
      </c>
      <c r="B182"/>
      <c r="C182"/>
      <c r="D182"/>
      <c r="E182"/>
      <c r="F182"/>
      <c r="G182" s="55"/>
      <c r="H182"/>
      <c r="I182"/>
      <c r="J182"/>
      <c r="K182"/>
      <c r="L182" s="55"/>
      <c r="M182"/>
      <c r="N182"/>
      <c r="O182"/>
    </row>
    <row r="183" spans="1:15" x14ac:dyDescent="0.25">
      <c r="A183" s="47" t="s">
        <v>19</v>
      </c>
      <c r="B183"/>
      <c r="C183"/>
      <c r="D183"/>
      <c r="E183"/>
      <c r="F183"/>
      <c r="G183" s="55"/>
      <c r="H183"/>
      <c r="I183"/>
      <c r="J183"/>
      <c r="K183"/>
      <c r="L183" s="55"/>
      <c r="M183"/>
      <c r="N183"/>
      <c r="O183"/>
    </row>
    <row r="184" spans="1:15" x14ac:dyDescent="0.25">
      <c r="A184" s="47" t="s">
        <v>19</v>
      </c>
      <c r="B184"/>
      <c r="C184"/>
      <c r="D184"/>
      <c r="E184"/>
      <c r="F184"/>
      <c r="G184" s="55"/>
      <c r="H184"/>
      <c r="I184"/>
      <c r="J184"/>
      <c r="K184"/>
      <c r="L184" s="55"/>
      <c r="M184"/>
      <c r="N184"/>
      <c r="O184"/>
    </row>
    <row r="185" spans="1:15" ht="15" customHeight="1" x14ac:dyDescent="0.25">
      <c r="A185" s="47" t="s">
        <v>19</v>
      </c>
      <c r="B185"/>
      <c r="C185"/>
      <c r="D185"/>
      <c r="E185"/>
      <c r="F185"/>
      <c r="G185" s="55"/>
      <c r="H185"/>
      <c r="I185"/>
      <c r="J185"/>
      <c r="K185"/>
      <c r="L185" s="55"/>
      <c r="M185"/>
      <c r="N185"/>
      <c r="O185"/>
    </row>
    <row r="186" spans="1:15" x14ac:dyDescent="0.25">
      <c r="A186" s="47" t="s">
        <v>27</v>
      </c>
      <c r="B186"/>
      <c r="C186"/>
      <c r="D186"/>
      <c r="E186"/>
      <c r="F186"/>
      <c r="G186" s="55"/>
      <c r="H186"/>
      <c r="I186"/>
      <c r="J186"/>
      <c r="K186"/>
      <c r="L186" s="55"/>
      <c r="M186"/>
      <c r="N186"/>
      <c r="O186"/>
    </row>
    <row r="187" spans="1:15" ht="15" customHeight="1" x14ac:dyDescent="0.25">
      <c r="A187" s="47" t="s">
        <v>27</v>
      </c>
      <c r="B187"/>
      <c r="C187"/>
      <c r="D187"/>
      <c r="E187"/>
      <c r="F187"/>
      <c r="G187" s="55"/>
      <c r="H187"/>
      <c r="I187"/>
      <c r="J187"/>
      <c r="K187"/>
      <c r="L187" s="55"/>
      <c r="M187"/>
      <c r="N187"/>
      <c r="O187"/>
    </row>
    <row r="188" spans="1:15" x14ac:dyDescent="0.25">
      <c r="A188" s="47" t="s">
        <v>27</v>
      </c>
      <c r="B188"/>
      <c r="C188"/>
      <c r="D188"/>
      <c r="E188"/>
      <c r="F188"/>
      <c r="G188" s="55"/>
      <c r="H188"/>
      <c r="I188"/>
      <c r="J188"/>
      <c r="K188"/>
      <c r="L188" s="55"/>
      <c r="M188"/>
      <c r="N188"/>
      <c r="O188"/>
    </row>
    <row r="189" spans="1:15" x14ac:dyDescent="0.25">
      <c r="A189" s="47" t="s">
        <v>27</v>
      </c>
      <c r="B189"/>
      <c r="C189"/>
      <c r="D189"/>
      <c r="E189"/>
      <c r="F189"/>
      <c r="G189" s="55"/>
      <c r="H189"/>
      <c r="I189"/>
      <c r="J189"/>
      <c r="K189"/>
      <c r="L189" s="55"/>
      <c r="M189"/>
      <c r="N189"/>
      <c r="O189"/>
    </row>
    <row r="190" spans="1:15" x14ac:dyDescent="0.25">
      <c r="A190" s="47" t="s">
        <v>27</v>
      </c>
      <c r="B190"/>
      <c r="C190"/>
      <c r="D190"/>
      <c r="E190"/>
      <c r="F190"/>
      <c r="G190" s="55"/>
      <c r="H190"/>
      <c r="I190"/>
      <c r="J190"/>
      <c r="K190"/>
      <c r="L190" s="55"/>
      <c r="M190"/>
      <c r="N190"/>
      <c r="O190"/>
    </row>
    <row r="191" spans="1:15" x14ac:dyDescent="0.25">
      <c r="A191" s="47" t="s">
        <v>27</v>
      </c>
      <c r="B191"/>
      <c r="C191"/>
      <c r="D191"/>
      <c r="E191"/>
      <c r="F191"/>
      <c r="G191" s="55"/>
      <c r="H191"/>
      <c r="I191"/>
      <c r="J191"/>
      <c r="K191"/>
      <c r="L191" s="55"/>
      <c r="M191"/>
      <c r="N191"/>
      <c r="O191"/>
    </row>
    <row r="192" spans="1:15" x14ac:dyDescent="0.25">
      <c r="A192" s="47" t="s">
        <v>27</v>
      </c>
      <c r="B192"/>
      <c r="C192"/>
      <c r="D192"/>
      <c r="E192"/>
      <c r="F192"/>
      <c r="G192" s="55"/>
      <c r="H192"/>
      <c r="I192"/>
      <c r="J192"/>
      <c r="K192"/>
      <c r="L192" s="55"/>
      <c r="M192"/>
      <c r="N192"/>
      <c r="O192"/>
    </row>
    <row r="193" spans="1:15" x14ac:dyDescent="0.25">
      <c r="A193" s="47" t="s">
        <v>27</v>
      </c>
      <c r="B193"/>
      <c r="C193"/>
      <c r="D193"/>
      <c r="E193"/>
      <c r="F193"/>
      <c r="G193" s="55"/>
      <c r="H193"/>
      <c r="I193"/>
      <c r="J193"/>
      <c r="K193"/>
      <c r="L193" s="55"/>
      <c r="M193"/>
      <c r="N193"/>
      <c r="O193"/>
    </row>
    <row r="194" spans="1:15" x14ac:dyDescent="0.25">
      <c r="A194" s="47" t="s">
        <v>27</v>
      </c>
      <c r="B194"/>
      <c r="C194"/>
      <c r="D194"/>
      <c r="E194"/>
      <c r="F194"/>
      <c r="G194" s="55"/>
      <c r="H194"/>
      <c r="I194"/>
      <c r="J194"/>
      <c r="K194"/>
      <c r="L194" s="55"/>
      <c r="M194"/>
      <c r="N194"/>
      <c r="O194"/>
    </row>
    <row r="195" spans="1:15" x14ac:dyDescent="0.25">
      <c r="A195" s="47" t="s">
        <v>27</v>
      </c>
      <c r="B195"/>
      <c r="C195"/>
      <c r="D195"/>
      <c r="E195"/>
      <c r="F195"/>
      <c r="G195" s="55"/>
      <c r="H195"/>
      <c r="I195"/>
      <c r="J195"/>
      <c r="K195"/>
      <c r="L195" s="55"/>
      <c r="M195"/>
      <c r="N195"/>
      <c r="O195"/>
    </row>
    <row r="196" spans="1:15" x14ac:dyDescent="0.25">
      <c r="A196" s="47" t="s">
        <v>27</v>
      </c>
      <c r="B196"/>
      <c r="C196"/>
      <c r="D196"/>
      <c r="E196"/>
      <c r="F196"/>
      <c r="G196" s="55"/>
      <c r="H196"/>
      <c r="I196"/>
      <c r="J196"/>
      <c r="K196"/>
      <c r="L196" s="55"/>
      <c r="M196"/>
      <c r="N196"/>
      <c r="O196"/>
    </row>
    <row r="197" spans="1:15" x14ac:dyDescent="0.25">
      <c r="A197" s="47" t="s">
        <v>27</v>
      </c>
      <c r="B197"/>
      <c r="C197"/>
      <c r="D197"/>
      <c r="E197"/>
      <c r="F197"/>
      <c r="G197" s="55"/>
      <c r="H197"/>
      <c r="I197"/>
      <c r="J197"/>
      <c r="K197"/>
      <c r="L197" s="55"/>
      <c r="M197"/>
      <c r="N197"/>
      <c r="O197"/>
    </row>
    <row r="198" spans="1:15" x14ac:dyDescent="0.25">
      <c r="A198" s="47" t="s">
        <v>27</v>
      </c>
      <c r="B198"/>
      <c r="C198"/>
      <c r="D198"/>
      <c r="E198"/>
      <c r="F198"/>
      <c r="G198" s="55"/>
      <c r="H198"/>
      <c r="I198"/>
      <c r="J198"/>
      <c r="K198"/>
      <c r="L198" s="55"/>
      <c r="M198"/>
      <c r="N198"/>
      <c r="O198"/>
    </row>
    <row r="199" spans="1:15" x14ac:dyDescent="0.25">
      <c r="A199" s="47" t="s">
        <v>27</v>
      </c>
      <c r="B199"/>
      <c r="C199"/>
      <c r="D199"/>
      <c r="E199"/>
      <c r="F199"/>
      <c r="G199" s="55"/>
      <c r="H199"/>
      <c r="I199"/>
      <c r="J199"/>
      <c r="K199"/>
      <c r="L199" s="55"/>
      <c r="M199"/>
      <c r="N199"/>
      <c r="O199"/>
    </row>
    <row r="200" spans="1:15" x14ac:dyDescent="0.25">
      <c r="A200" s="47" t="s">
        <v>27</v>
      </c>
      <c r="B200"/>
      <c r="C200"/>
      <c r="D200"/>
      <c r="E200"/>
      <c r="F200"/>
      <c r="G200" s="55"/>
      <c r="H200"/>
      <c r="I200"/>
      <c r="J200"/>
      <c r="K200"/>
      <c r="L200" s="55"/>
      <c r="M200"/>
      <c r="N200"/>
      <c r="O200"/>
    </row>
    <row r="201" spans="1:15" x14ac:dyDescent="0.25">
      <c r="A201" s="47" t="s">
        <v>27</v>
      </c>
      <c r="B201"/>
      <c r="C201"/>
      <c r="D201"/>
      <c r="E201"/>
      <c r="F201"/>
      <c r="G201" s="55"/>
      <c r="H201"/>
      <c r="I201"/>
      <c r="J201"/>
      <c r="K201"/>
      <c r="L201" s="55"/>
      <c r="M201"/>
      <c r="N201"/>
      <c r="O201"/>
    </row>
    <row r="202" spans="1:15" x14ac:dyDescent="0.25">
      <c r="A202" s="47" t="s">
        <v>27</v>
      </c>
      <c r="B202"/>
      <c r="C202"/>
      <c r="D202"/>
      <c r="E202"/>
      <c r="F202"/>
      <c r="G202" s="55"/>
      <c r="H202"/>
      <c r="I202"/>
      <c r="J202"/>
      <c r="K202"/>
      <c r="L202" s="55"/>
      <c r="M202"/>
      <c r="N202"/>
      <c r="O202"/>
    </row>
    <row r="203" spans="1:15" x14ac:dyDescent="0.25">
      <c r="A203" s="47" t="s">
        <v>27</v>
      </c>
      <c r="B203"/>
      <c r="C203"/>
      <c r="D203"/>
      <c r="E203"/>
      <c r="F203"/>
      <c r="G203" s="55"/>
      <c r="H203"/>
      <c r="I203"/>
      <c r="J203"/>
      <c r="K203"/>
      <c r="L203" s="55"/>
      <c r="M203"/>
      <c r="N203"/>
      <c r="O203"/>
    </row>
    <row r="204" spans="1:15" x14ac:dyDescent="0.25">
      <c r="A204" s="47" t="s">
        <v>27</v>
      </c>
      <c r="B204"/>
      <c r="C204"/>
      <c r="D204"/>
      <c r="E204"/>
      <c r="F204"/>
      <c r="G204" s="55"/>
      <c r="H204"/>
      <c r="I204"/>
      <c r="J204"/>
      <c r="K204"/>
      <c r="L204" s="55"/>
      <c r="M204"/>
      <c r="N204"/>
      <c r="O204"/>
    </row>
    <row r="205" spans="1:15" x14ac:dyDescent="0.25">
      <c r="A205" s="47" t="s">
        <v>27</v>
      </c>
      <c r="B205"/>
      <c r="C205"/>
      <c r="D205"/>
      <c r="E205"/>
      <c r="F205"/>
      <c r="G205" s="55"/>
      <c r="H205"/>
      <c r="I205"/>
      <c r="J205"/>
      <c r="K205"/>
      <c r="L205" s="55"/>
      <c r="M205"/>
      <c r="N205"/>
      <c r="O205"/>
    </row>
    <row r="206" spans="1:15" x14ac:dyDescent="0.25">
      <c r="A206" s="47" t="s">
        <v>27</v>
      </c>
      <c r="B206"/>
      <c r="C206"/>
      <c r="D206"/>
      <c r="E206"/>
      <c r="F206"/>
      <c r="G206" s="55"/>
      <c r="H206"/>
      <c r="I206"/>
      <c r="J206"/>
      <c r="K206"/>
      <c r="L206" s="55"/>
      <c r="M206"/>
      <c r="N206"/>
      <c r="O206"/>
    </row>
    <row r="207" spans="1:15" x14ac:dyDescent="0.25">
      <c r="A207" s="47" t="s">
        <v>27</v>
      </c>
      <c r="B207"/>
      <c r="C207"/>
      <c r="D207"/>
      <c r="E207"/>
      <c r="F207"/>
      <c r="G207" s="55"/>
      <c r="H207"/>
      <c r="I207"/>
      <c r="J207"/>
      <c r="K207"/>
      <c r="L207" s="55"/>
      <c r="M207"/>
      <c r="N207"/>
      <c r="O207"/>
    </row>
    <row r="208" spans="1:15" x14ac:dyDescent="0.25">
      <c r="A208" s="47" t="s">
        <v>27</v>
      </c>
      <c r="B208"/>
      <c r="C208"/>
      <c r="D208"/>
      <c r="E208"/>
      <c r="F208"/>
      <c r="G208" s="55"/>
      <c r="H208"/>
      <c r="I208"/>
      <c r="J208"/>
      <c r="K208"/>
      <c r="L208" s="55"/>
      <c r="M208"/>
      <c r="N208"/>
      <c r="O208"/>
    </row>
    <row r="209" spans="1:15" x14ac:dyDescent="0.25">
      <c r="A209" s="47" t="s">
        <v>27</v>
      </c>
      <c r="B209"/>
      <c r="C209"/>
      <c r="D209"/>
      <c r="E209"/>
      <c r="F209"/>
      <c r="G209" s="55"/>
      <c r="H209"/>
      <c r="I209"/>
      <c r="J209"/>
      <c r="K209"/>
      <c r="L209" s="55"/>
      <c r="M209"/>
      <c r="N209"/>
      <c r="O209"/>
    </row>
    <row r="210" spans="1:15" x14ac:dyDescent="0.25">
      <c r="A210" s="47" t="s">
        <v>27</v>
      </c>
      <c r="B210"/>
      <c r="C210"/>
      <c r="D210"/>
      <c r="E210"/>
      <c r="F210"/>
      <c r="G210" s="55"/>
      <c r="H210"/>
      <c r="I210"/>
      <c r="J210"/>
      <c r="K210"/>
      <c r="L210" s="55"/>
      <c r="M210"/>
      <c r="N210"/>
      <c r="O210"/>
    </row>
    <row r="211" spans="1:15" x14ac:dyDescent="0.25">
      <c r="A211" s="47" t="s">
        <v>27</v>
      </c>
      <c r="B211"/>
      <c r="C211"/>
      <c r="D211"/>
      <c r="E211"/>
      <c r="F211"/>
      <c r="G211" s="55"/>
      <c r="H211"/>
      <c r="I211"/>
      <c r="J211"/>
      <c r="K211"/>
      <c r="L211" s="55"/>
      <c r="M211"/>
      <c r="N211"/>
      <c r="O211"/>
    </row>
    <row r="212" spans="1:15" x14ac:dyDescent="0.25">
      <c r="A212" s="47" t="s">
        <v>27</v>
      </c>
      <c r="B212"/>
      <c r="C212"/>
      <c r="D212"/>
      <c r="E212"/>
      <c r="F212"/>
      <c r="G212" s="55"/>
      <c r="H212"/>
      <c r="I212"/>
      <c r="J212"/>
      <c r="K212"/>
      <c r="L212" s="55"/>
      <c r="M212"/>
      <c r="N212"/>
      <c r="O212"/>
    </row>
    <row r="213" spans="1:15" x14ac:dyDescent="0.25">
      <c r="A213" s="47" t="s">
        <v>27</v>
      </c>
      <c r="B213"/>
      <c r="C213"/>
      <c r="D213"/>
      <c r="E213"/>
      <c r="F213"/>
      <c r="G213" s="55"/>
      <c r="H213"/>
      <c r="I213"/>
      <c r="J213"/>
      <c r="K213"/>
      <c r="L213" s="55"/>
      <c r="M213"/>
      <c r="N213"/>
      <c r="O213"/>
    </row>
    <row r="214" spans="1:15" x14ac:dyDescent="0.25">
      <c r="A214" s="47" t="s">
        <v>27</v>
      </c>
      <c r="B214"/>
      <c r="C214"/>
      <c r="D214"/>
      <c r="E214"/>
      <c r="F214"/>
      <c r="G214" s="55"/>
      <c r="H214"/>
      <c r="I214"/>
      <c r="J214"/>
      <c r="K214"/>
      <c r="L214" s="55"/>
      <c r="M214"/>
      <c r="N214"/>
      <c r="O214"/>
    </row>
    <row r="215" spans="1:15" x14ac:dyDescent="0.25">
      <c r="A215" s="47" t="s">
        <v>27</v>
      </c>
      <c r="B215"/>
      <c r="C215"/>
      <c r="D215"/>
      <c r="E215"/>
      <c r="F215"/>
      <c r="G215" s="55"/>
      <c r="H215"/>
      <c r="I215"/>
      <c r="J215"/>
      <c r="K215"/>
      <c r="L215" s="55"/>
      <c r="M215"/>
      <c r="N215"/>
      <c r="O215"/>
    </row>
    <row r="216" spans="1:15" x14ac:dyDescent="0.25">
      <c r="A216" s="47" t="s">
        <v>27</v>
      </c>
      <c r="B216"/>
      <c r="C216"/>
      <c r="D216"/>
      <c r="E216"/>
      <c r="F216"/>
      <c r="G216" s="55"/>
      <c r="H216"/>
      <c r="I216"/>
      <c r="J216"/>
      <c r="K216"/>
      <c r="L216" s="55"/>
      <c r="M216"/>
      <c r="N216"/>
      <c r="O216"/>
    </row>
    <row r="217" spans="1:15" x14ac:dyDescent="0.25">
      <c r="A217" s="47" t="s">
        <v>27</v>
      </c>
      <c r="B217"/>
      <c r="C217"/>
      <c r="D217"/>
      <c r="E217"/>
      <c r="F217"/>
      <c r="G217" s="55"/>
      <c r="H217"/>
      <c r="I217"/>
      <c r="J217"/>
      <c r="K217"/>
      <c r="L217" s="55"/>
      <c r="M217"/>
      <c r="N217"/>
      <c r="O217"/>
    </row>
    <row r="218" spans="1:15" x14ac:dyDescent="0.25">
      <c r="A218" s="47" t="s">
        <v>27</v>
      </c>
      <c r="B218"/>
      <c r="C218"/>
      <c r="D218"/>
      <c r="E218"/>
      <c r="F218"/>
      <c r="G218" s="55"/>
      <c r="H218"/>
      <c r="I218"/>
      <c r="J218"/>
      <c r="K218"/>
      <c r="L218" s="55"/>
      <c r="M218"/>
      <c r="N218"/>
      <c r="O218"/>
    </row>
    <row r="219" spans="1:15" x14ac:dyDescent="0.25">
      <c r="A219" s="47" t="s">
        <v>27</v>
      </c>
      <c r="B219"/>
      <c r="C219"/>
      <c r="D219"/>
      <c r="E219"/>
      <c r="F219"/>
      <c r="G219" s="55"/>
      <c r="H219"/>
      <c r="I219"/>
      <c r="J219"/>
      <c r="K219"/>
      <c r="L219" s="55"/>
      <c r="M219"/>
      <c r="N219"/>
      <c r="O219"/>
    </row>
    <row r="220" spans="1:15" x14ac:dyDescent="0.25">
      <c r="A220" s="47" t="s">
        <v>27</v>
      </c>
      <c r="B220"/>
      <c r="C220"/>
      <c r="D220"/>
      <c r="E220"/>
      <c r="F220"/>
      <c r="G220" s="55"/>
      <c r="H220"/>
      <c r="I220"/>
      <c r="J220"/>
      <c r="K220"/>
      <c r="L220" s="55"/>
      <c r="M220"/>
      <c r="N220"/>
      <c r="O220"/>
    </row>
    <row r="221" spans="1:15" x14ac:dyDescent="0.25">
      <c r="A221" s="47" t="s">
        <v>27</v>
      </c>
      <c r="B221"/>
      <c r="C221"/>
      <c r="D221"/>
      <c r="E221"/>
      <c r="F221"/>
      <c r="G221" s="55"/>
      <c r="H221"/>
      <c r="I221"/>
      <c r="J221"/>
      <c r="K221"/>
      <c r="L221" s="55"/>
      <c r="M221"/>
      <c r="N221"/>
      <c r="O221"/>
    </row>
    <row r="222" spans="1:15" x14ac:dyDescent="0.25">
      <c r="A222" s="47" t="s">
        <v>27</v>
      </c>
      <c r="B222"/>
      <c r="C222"/>
      <c r="D222"/>
      <c r="E222"/>
      <c r="F222"/>
      <c r="G222" s="55"/>
      <c r="H222"/>
      <c r="I222"/>
      <c r="J222"/>
      <c r="K222"/>
      <c r="L222" s="55"/>
      <c r="M222"/>
      <c r="N222"/>
      <c r="O222"/>
    </row>
    <row r="223" spans="1:15" x14ac:dyDescent="0.25">
      <c r="A223" s="47" t="s">
        <v>27</v>
      </c>
      <c r="B223"/>
      <c r="C223"/>
      <c r="D223"/>
      <c r="E223"/>
      <c r="F223"/>
      <c r="G223" s="55"/>
      <c r="H223"/>
      <c r="I223"/>
      <c r="J223"/>
      <c r="K223"/>
      <c r="L223" s="55"/>
      <c r="M223"/>
      <c r="N223"/>
      <c r="O223"/>
    </row>
    <row r="224" spans="1:15" x14ac:dyDescent="0.25">
      <c r="A224" s="47" t="s">
        <v>27</v>
      </c>
      <c r="B224"/>
      <c r="C224"/>
      <c r="D224"/>
      <c r="E224"/>
      <c r="F224"/>
      <c r="G224" s="55"/>
      <c r="H224"/>
      <c r="I224"/>
      <c r="J224"/>
      <c r="K224"/>
      <c r="L224" s="55"/>
      <c r="M224"/>
      <c r="N224"/>
      <c r="O224"/>
    </row>
    <row r="225" spans="1:15" x14ac:dyDescent="0.25">
      <c r="A225" s="47" t="s">
        <v>27</v>
      </c>
      <c r="B225"/>
      <c r="C225"/>
      <c r="D225"/>
      <c r="E225"/>
      <c r="F225"/>
      <c r="G225" s="55"/>
      <c r="H225"/>
      <c r="I225"/>
      <c r="J225"/>
      <c r="K225"/>
      <c r="L225" s="55"/>
      <c r="M225"/>
      <c r="N225"/>
      <c r="O225"/>
    </row>
    <row r="226" spans="1:15" x14ac:dyDescent="0.25">
      <c r="A226" s="47" t="s">
        <v>27</v>
      </c>
      <c r="B226"/>
      <c r="C226"/>
      <c r="D226"/>
      <c r="E226"/>
      <c r="F226"/>
      <c r="G226" s="55"/>
      <c r="H226"/>
      <c r="I226"/>
      <c r="J226"/>
      <c r="K226"/>
      <c r="L226" s="55"/>
      <c r="M226"/>
      <c r="N226"/>
      <c r="O226"/>
    </row>
    <row r="227" spans="1:15" x14ac:dyDescent="0.25">
      <c r="A227" s="47" t="s">
        <v>27</v>
      </c>
      <c r="B227"/>
      <c r="C227"/>
      <c r="D227"/>
      <c r="E227"/>
      <c r="F227"/>
      <c r="G227" s="55"/>
      <c r="H227"/>
      <c r="I227"/>
      <c r="J227"/>
      <c r="K227"/>
      <c r="L227" s="55"/>
      <c r="M227"/>
      <c r="N227"/>
      <c r="O227"/>
    </row>
    <row r="228" spans="1:15" x14ac:dyDescent="0.25">
      <c r="A228" s="47" t="s">
        <v>27</v>
      </c>
      <c r="B228"/>
      <c r="C228"/>
      <c r="D228"/>
      <c r="E228"/>
      <c r="F228"/>
      <c r="G228" s="55"/>
      <c r="H228"/>
      <c r="I228"/>
      <c r="J228"/>
      <c r="K228"/>
      <c r="L228" s="55"/>
      <c r="M228"/>
      <c r="N228"/>
      <c r="O228"/>
    </row>
    <row r="229" spans="1:15" x14ac:dyDescent="0.25">
      <c r="A229" s="47" t="s">
        <v>27</v>
      </c>
      <c r="B229"/>
      <c r="C229"/>
      <c r="D229"/>
      <c r="E229"/>
      <c r="F229"/>
      <c r="G229" s="55"/>
      <c r="H229"/>
      <c r="I229"/>
      <c r="J229"/>
      <c r="K229"/>
      <c r="L229" s="55"/>
      <c r="M229"/>
      <c r="N229"/>
      <c r="O229"/>
    </row>
    <row r="230" spans="1:15" x14ac:dyDescent="0.25">
      <c r="A230" s="47" t="s">
        <v>27</v>
      </c>
      <c r="B230"/>
      <c r="C230"/>
      <c r="D230"/>
      <c r="E230"/>
      <c r="F230"/>
      <c r="G230" s="55"/>
      <c r="H230"/>
      <c r="I230"/>
      <c r="J230"/>
      <c r="K230"/>
      <c r="L230" s="55"/>
      <c r="M230"/>
      <c r="N230"/>
      <c r="O230"/>
    </row>
    <row r="231" spans="1:15" x14ac:dyDescent="0.25">
      <c r="A231" s="47" t="s">
        <v>27</v>
      </c>
      <c r="B231"/>
      <c r="C231"/>
      <c r="D231"/>
      <c r="E231"/>
      <c r="F231"/>
      <c r="G231" s="55"/>
      <c r="H231"/>
      <c r="I231"/>
      <c r="J231"/>
      <c r="K231"/>
      <c r="L231" s="55"/>
      <c r="M231"/>
      <c r="N231"/>
      <c r="O231"/>
    </row>
    <row r="232" spans="1:15" x14ac:dyDescent="0.25">
      <c r="A232" s="47" t="s">
        <v>27</v>
      </c>
      <c r="B232"/>
      <c r="C232"/>
      <c r="D232"/>
      <c r="E232"/>
      <c r="F232"/>
      <c r="G232" s="55"/>
      <c r="H232"/>
      <c r="I232"/>
      <c r="J232"/>
      <c r="K232"/>
      <c r="L232" s="55"/>
      <c r="M232"/>
      <c r="N232"/>
      <c r="O232"/>
    </row>
    <row r="233" spans="1:15" x14ac:dyDescent="0.25">
      <c r="A233" s="47" t="s">
        <v>27</v>
      </c>
      <c r="B233"/>
      <c r="C233"/>
      <c r="D233"/>
      <c r="E233"/>
      <c r="F233"/>
      <c r="G233" s="55"/>
      <c r="H233"/>
      <c r="I233"/>
      <c r="J233"/>
      <c r="K233"/>
      <c r="L233" s="55"/>
      <c r="M233"/>
      <c r="N233"/>
      <c r="O233"/>
    </row>
    <row r="234" spans="1:15" x14ac:dyDescent="0.25">
      <c r="A234"/>
      <c r="B234"/>
      <c r="C234"/>
      <c r="D234"/>
      <c r="E234"/>
      <c r="F234"/>
      <c r="G234" s="55"/>
      <c r="H234"/>
      <c r="I234"/>
      <c r="J234"/>
      <c r="K234"/>
      <c r="L234"/>
      <c r="M234"/>
      <c r="N234"/>
      <c r="O234"/>
    </row>
    <row r="235" spans="1: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2:15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2:15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2:15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2:15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2:15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2:15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2:15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2:15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2:15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2:15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2:15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2:15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2:15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2:15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2:15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2:15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2:15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2:15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2:15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2:15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2:15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2:15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2:15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2:15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2:15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2:15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2:15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2:15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2:15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2:15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2:15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2:15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2:15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2:15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2:15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2:15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2:15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2:15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2:15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2:15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2:15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2:15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2:15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2:15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2:15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2:15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2:15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2:15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2:15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2:15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2:15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2:15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2:15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2:15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2:15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2:15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2:15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2:15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2:15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2:15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2:15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2:15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2:15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2:15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2:15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2:15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2:15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2:15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2:15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2:15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2:15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2:15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2:15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2:15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2:15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2:15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2:15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2:15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2:15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2:15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2:15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2:15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2:15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2:15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2:15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2:15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2:15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2:15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2:15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2:15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2:15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2:15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2:15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2:15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2:15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2:15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2:15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2:15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2:15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2:15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2:15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2:15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2:15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2:15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2:15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2:15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2:15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2:15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2:15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2:15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2:15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2:15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2:15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2:15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2:15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2:15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2:15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2:15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2:15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2:15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2:15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2:15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2:15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2:15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2:15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2:15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2:15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2:15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2:15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2:15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2:15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2:15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2:15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2:15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2:15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2:15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2:15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2:15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2:15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2:15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2:15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2:15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2:15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2:15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2:15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2:15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2:15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2:15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2:15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2:15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2:15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2:15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2:15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2:15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2:15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2:15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2:15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2:15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2:15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2:15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2:15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2:15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2:15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2:15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2:15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2:15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2:15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2:15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2:15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2:15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2:15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2:15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2:15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2:15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2:15" x14ac:dyDescent="0.2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2:15" x14ac:dyDescent="0.2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2:15" x14ac:dyDescent="0.2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2:15" x14ac:dyDescent="0.2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2:15" x14ac:dyDescent="0.2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2:15" x14ac:dyDescent="0.2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2:15" x14ac:dyDescent="0.2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2:15" x14ac:dyDescent="0.2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2:15" x14ac:dyDescent="0.2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2:15" x14ac:dyDescent="0.2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2:15" x14ac:dyDescent="0.2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2:15" x14ac:dyDescent="0.2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2:15" x14ac:dyDescent="0.2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2:15" x14ac:dyDescent="0.2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2:15" x14ac:dyDescent="0.2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2:15" x14ac:dyDescent="0.2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2:15" x14ac:dyDescent="0.2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2:15" x14ac:dyDescent="0.2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</sheetData>
  <mergeCells count="5">
    <mergeCell ref="B30:N30"/>
    <mergeCell ref="J2:N2"/>
    <mergeCell ref="J3:N3"/>
    <mergeCell ref="D6:G6"/>
    <mergeCell ref="B12:C12"/>
  </mergeCells>
  <dataValidations count="1">
    <dataValidation allowBlank="1" showInputMessage="1" showErrorMessage="1" prompt="What is the name of your local government? " sqref="D6:G6"/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4" sqref="L34"/>
    </sheetView>
  </sheetViews>
  <sheetFormatPr defaultRowHeight="15" x14ac:dyDescent="0.25"/>
  <sheetData/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104"/>
  <sheetViews>
    <sheetView workbookViewId="0">
      <selection activeCell="F7" sqref="F7"/>
    </sheetView>
  </sheetViews>
  <sheetFormatPr defaultRowHeight="15" x14ac:dyDescent="0.25"/>
  <cols>
    <col min="2" max="2" width="22.5703125" customWidth="1"/>
    <col min="3" max="3" width="45.7109375" customWidth="1"/>
    <col min="4" max="4" width="12.140625" customWidth="1"/>
    <col min="5" max="5" width="1.5703125" customWidth="1"/>
    <col min="6" max="6" width="12.140625" customWidth="1"/>
    <col min="7" max="7" width="11.7109375" customWidth="1"/>
    <col min="8" max="9" width="10.42578125" customWidth="1"/>
    <col min="10" max="10" width="10.5703125" bestFit="1" customWidth="1"/>
    <col min="11" max="11" width="9.42578125" customWidth="1"/>
    <col min="12" max="12" width="10.5703125" bestFit="1" customWidth="1"/>
    <col min="13" max="13" width="64" customWidth="1"/>
    <col min="14" max="14" width="9.7109375" bestFit="1" customWidth="1"/>
    <col min="16" max="16" width="11.28515625" customWidth="1"/>
  </cols>
  <sheetData>
    <row r="5" spans="2:14" ht="15.75" thickBot="1" x14ac:dyDescent="0.3"/>
    <row r="6" spans="2:14" ht="16.5" thickTop="1" thickBot="1" x14ac:dyDescent="0.3">
      <c r="B6" s="56" t="s">
        <v>44</v>
      </c>
      <c r="C6" s="57" t="s">
        <v>41</v>
      </c>
      <c r="F6" s="56" t="s">
        <v>110</v>
      </c>
      <c r="H6" s="57">
        <v>1385108</v>
      </c>
    </row>
    <row r="8" spans="2:14" ht="15.75" thickBot="1" x14ac:dyDescent="0.3">
      <c r="B8" s="58" t="s">
        <v>45</v>
      </c>
    </row>
    <row r="9" spans="2:14" ht="16.5" thickTop="1" thickBot="1" x14ac:dyDescent="0.3">
      <c r="B9" s="57"/>
      <c r="C9" t="s">
        <v>46</v>
      </c>
    </row>
    <row r="10" spans="2:14" ht="15.75" thickTop="1" x14ac:dyDescent="0.25">
      <c r="B10" s="59"/>
      <c r="C10" t="s">
        <v>47</v>
      </c>
    </row>
    <row r="11" spans="2:14" x14ac:dyDescent="0.25">
      <c r="B11" s="60"/>
    </row>
    <row r="12" spans="2:14" ht="15.75" thickBot="1" x14ac:dyDescent="0.3">
      <c r="B12" s="60"/>
    </row>
    <row r="13" spans="2:14" ht="15.75" thickBot="1" x14ac:dyDescent="0.3">
      <c r="B13" s="117" t="s">
        <v>48</v>
      </c>
      <c r="C13" s="118"/>
      <c r="D13" s="118"/>
      <c r="E13" s="118"/>
      <c r="F13" s="118"/>
      <c r="G13" s="118"/>
      <c r="H13" s="118"/>
      <c r="I13" s="118"/>
      <c r="J13" s="118"/>
      <c r="K13" s="119"/>
    </row>
    <row r="14" spans="2:14" x14ac:dyDescent="0.25">
      <c r="B14" s="61"/>
      <c r="C14" s="62"/>
      <c r="D14" s="63" t="s">
        <v>49</v>
      </c>
      <c r="E14" s="64"/>
      <c r="F14" s="65" t="s">
        <v>50</v>
      </c>
      <c r="G14" s="65" t="s">
        <v>51</v>
      </c>
      <c r="H14" s="65" t="s">
        <v>52</v>
      </c>
      <c r="I14" s="65" t="s">
        <v>53</v>
      </c>
      <c r="J14" s="65" t="s">
        <v>54</v>
      </c>
      <c r="K14" s="66" t="s">
        <v>55</v>
      </c>
    </row>
    <row r="15" spans="2:14" ht="15.75" thickBot="1" x14ac:dyDescent="0.3">
      <c r="B15" s="67" t="s">
        <v>56</v>
      </c>
      <c r="C15" s="68" t="s">
        <v>57</v>
      </c>
      <c r="D15" s="69"/>
      <c r="E15" s="70"/>
      <c r="F15" s="71"/>
      <c r="G15" s="71"/>
      <c r="H15" s="71"/>
      <c r="I15" s="71"/>
      <c r="J15" s="72"/>
      <c r="K15" s="73"/>
    </row>
    <row r="16" spans="2:14" ht="16.5" thickTop="1" thickBot="1" x14ac:dyDescent="0.3">
      <c r="B16" s="74"/>
      <c r="C16" s="75" t="s">
        <v>58</v>
      </c>
      <c r="D16" s="76">
        <v>4939648.2748420797</v>
      </c>
      <c r="E16" s="77"/>
      <c r="F16" s="78">
        <v>4931242.7836625595</v>
      </c>
      <c r="G16" s="78">
        <v>1897.3672932348568</v>
      </c>
      <c r="H16" s="78">
        <v>6508.1238862866549</v>
      </c>
      <c r="I16" s="77"/>
      <c r="J16" s="77"/>
      <c r="K16" s="79"/>
      <c r="M16" s="80"/>
      <c r="N16" s="80"/>
    </row>
    <row r="17" spans="2:14" ht="16.5" thickTop="1" thickBot="1" x14ac:dyDescent="0.3">
      <c r="B17" s="74"/>
      <c r="C17" s="81" t="s">
        <v>59</v>
      </c>
      <c r="D17" s="76">
        <v>383844.89532728272</v>
      </c>
      <c r="E17" s="77"/>
      <c r="F17" s="78">
        <v>383064.31620000117</v>
      </c>
      <c r="G17" s="78">
        <v>228.51027764075121</v>
      </c>
      <c r="H17" s="78">
        <v>552.06884964077449</v>
      </c>
      <c r="I17" s="77"/>
      <c r="J17" s="77"/>
      <c r="K17" s="79"/>
      <c r="M17" s="80"/>
      <c r="N17" s="80"/>
    </row>
    <row r="18" spans="2:14" ht="16.5" thickTop="1" thickBot="1" x14ac:dyDescent="0.3">
      <c r="B18" s="74"/>
      <c r="C18" s="75" t="s">
        <v>60</v>
      </c>
      <c r="D18" s="76">
        <v>7908794.0046551907</v>
      </c>
      <c r="E18" s="77"/>
      <c r="F18" s="78">
        <v>7888559.299548842</v>
      </c>
      <c r="G18" s="78">
        <v>15622.382618872658</v>
      </c>
      <c r="H18" s="78">
        <v>4612.3224874766902</v>
      </c>
      <c r="I18" s="77"/>
      <c r="J18" s="77"/>
      <c r="K18" s="79"/>
      <c r="M18" s="80"/>
      <c r="N18" s="80"/>
    </row>
    <row r="19" spans="2:14" ht="16.5" thickTop="1" thickBot="1" x14ac:dyDescent="0.3">
      <c r="B19" s="74"/>
      <c r="C19" s="75" t="s">
        <v>61</v>
      </c>
      <c r="D19" s="76">
        <v>0</v>
      </c>
      <c r="E19" s="77"/>
      <c r="F19" s="78">
        <v>0</v>
      </c>
      <c r="G19" s="78">
        <v>0</v>
      </c>
      <c r="H19" s="78">
        <v>0</v>
      </c>
      <c r="I19" s="77"/>
      <c r="J19" s="77"/>
      <c r="K19" s="79"/>
      <c r="M19" s="80"/>
      <c r="N19" s="80"/>
    </row>
    <row r="20" spans="2:14" ht="16.5" thickTop="1" thickBot="1" x14ac:dyDescent="0.3">
      <c r="B20" s="74"/>
      <c r="C20" s="75" t="s">
        <v>62</v>
      </c>
      <c r="D20" s="76">
        <v>3389849.9345545787</v>
      </c>
      <c r="E20" s="77"/>
      <c r="F20" s="78">
        <v>3370844.4970845375</v>
      </c>
      <c r="G20" s="78">
        <v>10528.191979807036</v>
      </c>
      <c r="H20" s="78">
        <v>8477.2454902342342</v>
      </c>
      <c r="I20" s="77"/>
      <c r="J20" s="77"/>
      <c r="K20" s="79"/>
      <c r="M20" s="80"/>
      <c r="N20" s="80"/>
    </row>
    <row r="21" spans="2:14" ht="16.5" thickTop="1" thickBot="1" x14ac:dyDescent="0.3">
      <c r="B21" s="74"/>
      <c r="C21" s="75" t="s">
        <v>63</v>
      </c>
      <c r="D21" s="76">
        <v>3328669.7347966721</v>
      </c>
      <c r="E21" s="77"/>
      <c r="F21" s="78">
        <v>3310285.4439785732</v>
      </c>
      <c r="G21" s="78">
        <v>10184.103546716662</v>
      </c>
      <c r="H21" s="78">
        <v>8200.1872713822468</v>
      </c>
      <c r="I21" s="77"/>
      <c r="J21" s="77"/>
      <c r="K21" s="79"/>
      <c r="M21" s="80"/>
      <c r="N21" s="80"/>
    </row>
    <row r="22" spans="2:14" ht="16.5" thickTop="1" thickBot="1" x14ac:dyDescent="0.3">
      <c r="B22" s="74"/>
      <c r="C22" s="75" t="s">
        <v>64</v>
      </c>
      <c r="D22" s="76">
        <v>0</v>
      </c>
      <c r="E22" s="77"/>
      <c r="F22" s="78">
        <v>0</v>
      </c>
      <c r="G22" s="78">
        <v>0</v>
      </c>
      <c r="H22" s="78">
        <v>0</v>
      </c>
      <c r="I22" s="77"/>
      <c r="J22" s="77"/>
      <c r="K22" s="79"/>
      <c r="M22" s="80"/>
      <c r="N22" s="80"/>
    </row>
    <row r="23" spans="2:14" ht="15.75" thickTop="1" x14ac:dyDescent="0.25">
      <c r="B23" s="74"/>
      <c r="C23" s="75" t="s">
        <v>21</v>
      </c>
      <c r="D23" s="82">
        <f>SUM(D16:D22)</f>
        <v>19950806.844175804</v>
      </c>
      <c r="E23" s="77"/>
      <c r="F23" s="83"/>
      <c r="G23" s="83"/>
      <c r="H23" s="83"/>
      <c r="I23" s="77"/>
      <c r="J23" s="77"/>
      <c r="K23" s="79"/>
      <c r="M23" s="80"/>
      <c r="N23" s="80"/>
    </row>
    <row r="24" spans="2:14" ht="15.75" thickBot="1" x14ac:dyDescent="0.3">
      <c r="B24" s="74"/>
      <c r="C24" s="68" t="s">
        <v>65</v>
      </c>
      <c r="D24" s="84"/>
      <c r="E24" s="77"/>
      <c r="F24" s="85"/>
      <c r="G24" s="85"/>
      <c r="H24" s="85"/>
      <c r="I24" s="77"/>
      <c r="J24" s="77"/>
      <c r="K24" s="79"/>
      <c r="M24" s="80"/>
      <c r="N24" s="80"/>
    </row>
    <row r="25" spans="2:14" ht="16.5" thickTop="1" thickBot="1" x14ac:dyDescent="0.3">
      <c r="B25" s="74"/>
      <c r="C25" s="75" t="s">
        <v>58</v>
      </c>
      <c r="D25" s="76">
        <f>SUM(F25:H25)</f>
        <v>7475916.3950344706</v>
      </c>
      <c r="E25" s="77"/>
      <c r="F25" s="78">
        <v>7463195.0946865603</v>
      </c>
      <c r="G25" s="78">
        <v>2871.5727245479061</v>
      </c>
      <c r="H25" s="78">
        <v>9849.7276233622761</v>
      </c>
      <c r="I25" s="77"/>
      <c r="J25" s="77"/>
      <c r="K25" s="79"/>
      <c r="M25" s="80"/>
      <c r="N25" s="80"/>
    </row>
    <row r="26" spans="2:14" ht="16.5" thickTop="1" thickBot="1" x14ac:dyDescent="0.3">
      <c r="B26" s="74"/>
      <c r="C26" s="81" t="s">
        <v>59</v>
      </c>
      <c r="D26" s="76">
        <v>1127456.3630939997</v>
      </c>
      <c r="E26" s="77"/>
      <c r="F26" s="78">
        <v>1125163.5908970383</v>
      </c>
      <c r="G26" s="78">
        <v>671.19654239186991</v>
      </c>
      <c r="H26" s="78">
        <v>1621.5756545694376</v>
      </c>
      <c r="I26" s="77"/>
      <c r="J26" s="77"/>
      <c r="K26" s="79"/>
      <c r="M26" s="80"/>
      <c r="N26" s="80"/>
    </row>
    <row r="27" spans="2:14" ht="16.5" thickTop="1" thickBot="1" x14ac:dyDescent="0.3">
      <c r="B27" s="74"/>
      <c r="C27" s="75" t="s">
        <v>60</v>
      </c>
      <c r="D27" s="76">
        <f>SUM(F27:H27)</f>
        <v>4671545.0235567698</v>
      </c>
      <c r="E27" s="77"/>
      <c r="F27" s="78">
        <v>4659592.8427455025</v>
      </c>
      <c r="G27" s="78">
        <v>9227.7866557577872</v>
      </c>
      <c r="H27" s="78">
        <v>2724.3941555094416</v>
      </c>
      <c r="I27" s="77"/>
      <c r="J27" s="77"/>
      <c r="K27" s="79"/>
      <c r="M27" s="80"/>
      <c r="N27" s="80"/>
    </row>
    <row r="28" spans="2:14" ht="16.5" thickTop="1" thickBot="1" x14ac:dyDescent="0.3">
      <c r="B28" s="74"/>
      <c r="C28" s="75" t="s">
        <v>61</v>
      </c>
      <c r="D28" s="76">
        <f t="shared" ref="D28:D45" si="0">SUM(F28:H28)</f>
        <v>0</v>
      </c>
      <c r="E28" s="77"/>
      <c r="F28" s="78">
        <v>0</v>
      </c>
      <c r="G28" s="78">
        <v>0</v>
      </c>
      <c r="H28" s="78">
        <v>0</v>
      </c>
      <c r="I28" s="77"/>
      <c r="J28" s="77"/>
      <c r="K28" s="79"/>
      <c r="M28" s="80"/>
      <c r="N28" s="80"/>
    </row>
    <row r="29" spans="2:14" ht="16.5" thickTop="1" thickBot="1" x14ac:dyDescent="0.3">
      <c r="B29" s="74"/>
      <c r="C29" s="75" t="s">
        <v>62</v>
      </c>
      <c r="D29" s="76">
        <f t="shared" si="0"/>
        <v>2198464.530803619</v>
      </c>
      <c r="E29" s="77"/>
      <c r="F29" s="78">
        <v>2186138.6812890498</v>
      </c>
      <c r="G29" s="78">
        <v>6827.9885800131224</v>
      </c>
      <c r="H29" s="78">
        <v>5497.8609345560208</v>
      </c>
      <c r="I29" s="77"/>
      <c r="J29" s="77"/>
      <c r="K29" s="79"/>
      <c r="M29" s="80"/>
      <c r="N29" s="80"/>
    </row>
    <row r="30" spans="2:14" ht="16.5" thickTop="1" thickBot="1" x14ac:dyDescent="0.3">
      <c r="B30" s="74"/>
      <c r="C30" s="75" t="s">
        <v>63</v>
      </c>
      <c r="D30" s="76">
        <f t="shared" si="0"/>
        <v>454076.18320245767</v>
      </c>
      <c r="E30" s="77"/>
      <c r="F30" s="78">
        <v>451568.16284063878</v>
      </c>
      <c r="G30" s="78">
        <v>1389.3350205759366</v>
      </c>
      <c r="H30" s="78">
        <v>1118.6853412429618</v>
      </c>
      <c r="I30" s="77"/>
      <c r="J30" s="77"/>
      <c r="K30" s="79"/>
      <c r="M30" s="80"/>
      <c r="N30" s="80"/>
    </row>
    <row r="31" spans="2:14" ht="16.5" thickTop="1" thickBot="1" x14ac:dyDescent="0.3">
      <c r="B31" s="74"/>
      <c r="C31" s="75" t="s">
        <v>66</v>
      </c>
      <c r="D31" s="76">
        <f t="shared" si="0"/>
        <v>0</v>
      </c>
      <c r="E31" s="77"/>
      <c r="F31" s="78">
        <v>0</v>
      </c>
      <c r="G31" s="78">
        <v>0</v>
      </c>
      <c r="H31" s="78">
        <v>0</v>
      </c>
      <c r="I31" s="77"/>
      <c r="J31" s="77"/>
      <c r="K31" s="79"/>
      <c r="M31" s="80"/>
      <c r="N31" s="80"/>
    </row>
    <row r="32" spans="2:14" ht="16.5" thickTop="1" thickBot="1" x14ac:dyDescent="0.3">
      <c r="B32" s="74"/>
      <c r="C32" s="75" t="s">
        <v>64</v>
      </c>
      <c r="D32" s="76">
        <f t="shared" si="0"/>
        <v>0</v>
      </c>
      <c r="E32" s="77"/>
      <c r="F32" s="78">
        <v>0</v>
      </c>
      <c r="G32" s="78">
        <v>0</v>
      </c>
      <c r="H32" s="78">
        <v>0</v>
      </c>
      <c r="I32" s="77"/>
      <c r="J32" s="77"/>
      <c r="K32" s="79"/>
      <c r="M32" s="80"/>
      <c r="N32" s="80"/>
    </row>
    <row r="33" spans="2:14" ht="15.75" thickTop="1" x14ac:dyDescent="0.25">
      <c r="B33" s="74"/>
      <c r="C33" s="75" t="s">
        <v>21</v>
      </c>
      <c r="D33" s="82">
        <f>SUM(D25:D32)</f>
        <v>15927458.495691318</v>
      </c>
      <c r="E33" s="77"/>
      <c r="F33" s="83"/>
      <c r="G33" s="83"/>
      <c r="H33" s="83"/>
      <c r="I33" s="77"/>
      <c r="J33" s="77"/>
      <c r="K33" s="79"/>
      <c r="M33" s="80"/>
      <c r="N33" s="80"/>
    </row>
    <row r="34" spans="2:14" ht="15.75" thickBot="1" x14ac:dyDescent="0.3">
      <c r="B34" s="74"/>
      <c r="C34" s="68" t="s">
        <v>67</v>
      </c>
      <c r="D34" s="84"/>
      <c r="E34" s="77"/>
      <c r="F34" s="85"/>
      <c r="G34" s="85"/>
      <c r="H34" s="85"/>
      <c r="I34" s="85"/>
      <c r="J34" s="77"/>
      <c r="K34" s="79"/>
      <c r="M34" s="80"/>
      <c r="N34" s="80"/>
    </row>
    <row r="35" spans="2:14" ht="16.5" thickTop="1" thickBot="1" x14ac:dyDescent="0.3">
      <c r="B35" s="74"/>
      <c r="C35" s="75" t="s">
        <v>58</v>
      </c>
      <c r="D35" s="76">
        <f t="shared" si="0"/>
        <v>2698017.9396792753</v>
      </c>
      <c r="E35" s="77"/>
      <c r="F35" s="78">
        <v>2693426.8909380795</v>
      </c>
      <c r="G35" s="78">
        <v>1036.3351215470923</v>
      </c>
      <c r="H35" s="78">
        <v>3554.7136196489537</v>
      </c>
      <c r="I35" s="77"/>
      <c r="J35" s="77"/>
      <c r="K35" s="79"/>
      <c r="M35" s="80"/>
      <c r="N35" s="80"/>
    </row>
    <row r="36" spans="2:14" ht="16.5" thickTop="1" thickBot="1" x14ac:dyDescent="0.3">
      <c r="B36" s="74"/>
      <c r="C36" s="75" t="s">
        <v>60</v>
      </c>
      <c r="D36" s="76">
        <f t="shared" si="0"/>
        <v>1121436.0837134412</v>
      </c>
      <c r="E36" s="77"/>
      <c r="F36" s="78">
        <v>1120337.2994891212</v>
      </c>
      <c r="G36" s="78">
        <v>443.73978289836936</v>
      </c>
      <c r="H36" s="78">
        <v>655.04444142140244</v>
      </c>
      <c r="I36" s="77"/>
      <c r="J36" s="77"/>
      <c r="K36" s="79"/>
      <c r="M36" s="80"/>
      <c r="N36" s="80"/>
    </row>
    <row r="37" spans="2:14" ht="16.5" thickTop="1" thickBot="1" x14ac:dyDescent="0.3">
      <c r="B37" s="74"/>
      <c r="C37" s="75" t="s">
        <v>61</v>
      </c>
      <c r="D37" s="76">
        <f t="shared" si="0"/>
        <v>0</v>
      </c>
      <c r="E37" s="77"/>
      <c r="F37" s="78">
        <v>0</v>
      </c>
      <c r="G37" s="78">
        <v>0</v>
      </c>
      <c r="H37" s="78">
        <v>0</v>
      </c>
      <c r="I37" s="77"/>
      <c r="J37" s="77"/>
      <c r="K37" s="79"/>
      <c r="M37" s="80"/>
      <c r="N37" s="80"/>
    </row>
    <row r="38" spans="2:14" ht="16.5" thickTop="1" thickBot="1" x14ac:dyDescent="0.3">
      <c r="B38" s="74"/>
      <c r="C38" s="75" t="s">
        <v>62</v>
      </c>
      <c r="D38" s="76">
        <f t="shared" si="0"/>
        <v>366516.971229041</v>
      </c>
      <c r="E38" s="77"/>
      <c r="F38" s="78">
        <v>365287.16452316928</v>
      </c>
      <c r="G38" s="78">
        <v>311.15591353379756</v>
      </c>
      <c r="H38" s="78">
        <v>918.65079233787844</v>
      </c>
      <c r="I38" s="77"/>
      <c r="J38" s="77"/>
      <c r="K38" s="79"/>
      <c r="M38" s="80"/>
      <c r="N38" s="80"/>
    </row>
    <row r="39" spans="2:14" ht="16.5" thickTop="1" thickBot="1" x14ac:dyDescent="0.3">
      <c r="B39" s="74"/>
      <c r="C39" s="75" t="s">
        <v>63</v>
      </c>
      <c r="D39" s="76">
        <f t="shared" si="0"/>
        <v>55120.094853318289</v>
      </c>
      <c r="E39" s="77"/>
      <c r="F39" s="78">
        <v>54937.861100250942</v>
      </c>
      <c r="G39" s="78">
        <v>46.107335113424085</v>
      </c>
      <c r="H39" s="78">
        <v>136.12641795391875</v>
      </c>
      <c r="I39" s="77"/>
      <c r="J39" s="77"/>
      <c r="K39" s="79"/>
      <c r="M39" s="80"/>
      <c r="N39" s="80"/>
    </row>
    <row r="40" spans="2:14" ht="16.5" thickTop="1" thickBot="1" x14ac:dyDescent="0.3">
      <c r="B40" s="74"/>
      <c r="C40" s="75" t="s">
        <v>66</v>
      </c>
      <c r="D40" s="76">
        <f t="shared" si="0"/>
        <v>0</v>
      </c>
      <c r="E40" s="77"/>
      <c r="F40" s="78">
        <v>0</v>
      </c>
      <c r="G40" s="78">
        <v>0</v>
      </c>
      <c r="H40" s="78">
        <v>0</v>
      </c>
      <c r="I40" s="77"/>
      <c r="J40" s="77"/>
      <c r="K40" s="79"/>
      <c r="M40" s="80"/>
      <c r="N40" s="80"/>
    </row>
    <row r="41" spans="2:14" ht="16.5" thickTop="1" thickBot="1" x14ac:dyDescent="0.3">
      <c r="B41" s="74"/>
      <c r="C41" s="75" t="s">
        <v>64</v>
      </c>
      <c r="D41" s="76">
        <f t="shared" si="0"/>
        <v>0</v>
      </c>
      <c r="E41" s="77"/>
      <c r="F41" s="77"/>
      <c r="G41" s="78">
        <v>0</v>
      </c>
      <c r="H41" s="78">
        <v>0</v>
      </c>
      <c r="I41" s="77"/>
      <c r="J41" s="77"/>
      <c r="K41" s="79"/>
      <c r="M41" s="80"/>
      <c r="N41" s="80"/>
    </row>
    <row r="42" spans="2:14" ht="16.5" thickTop="1" thickBot="1" x14ac:dyDescent="0.3">
      <c r="B42" s="74"/>
      <c r="C42" s="75" t="s">
        <v>21</v>
      </c>
      <c r="D42" s="76">
        <f>SUM(D35:D41)</f>
        <v>4241091.0894750757</v>
      </c>
      <c r="E42" s="77"/>
      <c r="F42" s="77"/>
      <c r="G42" s="83"/>
      <c r="H42" s="83"/>
      <c r="I42" s="77"/>
      <c r="J42" s="77"/>
      <c r="K42" s="79"/>
      <c r="M42" s="80"/>
      <c r="N42" s="80"/>
    </row>
    <row r="43" spans="2:14" ht="16.5" thickTop="1" thickBot="1" x14ac:dyDescent="0.3">
      <c r="B43" s="74"/>
      <c r="C43" s="68" t="s">
        <v>68</v>
      </c>
      <c r="D43" s="76">
        <f t="shared" si="0"/>
        <v>0</v>
      </c>
      <c r="E43" s="77"/>
      <c r="F43" s="77"/>
      <c r="G43" s="77"/>
      <c r="H43" s="77"/>
      <c r="I43" s="77"/>
      <c r="J43" s="77"/>
      <c r="K43" s="79"/>
      <c r="M43" s="80"/>
      <c r="N43" s="80"/>
    </row>
    <row r="44" spans="2:14" ht="16.5" thickTop="1" thickBot="1" x14ac:dyDescent="0.3">
      <c r="B44" s="74"/>
      <c r="C44" s="75" t="s">
        <v>69</v>
      </c>
      <c r="D44" s="76">
        <f t="shared" si="0"/>
        <v>648519.24072687095</v>
      </c>
      <c r="E44" s="77"/>
      <c r="F44" s="78">
        <v>647415.6960098428</v>
      </c>
      <c r="G44" s="78">
        <v>249.10259352990172</v>
      </c>
      <c r="H44" s="78">
        <v>854.44212349834982</v>
      </c>
      <c r="I44" s="77"/>
      <c r="J44" s="77"/>
      <c r="K44" s="79"/>
      <c r="M44" s="80"/>
      <c r="N44" s="80"/>
    </row>
    <row r="45" spans="2:14" ht="16.5" thickTop="1" thickBot="1" x14ac:dyDescent="0.3">
      <c r="B45" s="74"/>
      <c r="C45" s="75" t="s">
        <v>70</v>
      </c>
      <c r="D45" s="76">
        <f t="shared" si="0"/>
        <v>335170</v>
      </c>
      <c r="E45" s="77"/>
      <c r="F45" s="77"/>
      <c r="G45" s="78">
        <v>335170</v>
      </c>
      <c r="H45" s="77"/>
      <c r="I45" s="77"/>
      <c r="J45" s="77"/>
      <c r="K45" s="79"/>
      <c r="M45" s="80"/>
      <c r="N45" s="80"/>
    </row>
    <row r="46" spans="2:14" ht="16.5" thickTop="1" thickBot="1" x14ac:dyDescent="0.3">
      <c r="B46" s="74"/>
      <c r="C46" s="75" t="s">
        <v>71</v>
      </c>
      <c r="D46" s="78">
        <v>258434</v>
      </c>
      <c r="E46" s="77"/>
      <c r="F46" s="77"/>
      <c r="G46" s="77"/>
      <c r="H46" s="77"/>
      <c r="I46" s="77"/>
      <c r="J46" s="77"/>
      <c r="K46" s="76">
        <f>D46</f>
        <v>258434</v>
      </c>
      <c r="M46" s="80"/>
      <c r="N46" s="80"/>
    </row>
    <row r="47" spans="2:14" ht="15.75" thickTop="1" x14ac:dyDescent="0.25">
      <c r="B47" s="74"/>
      <c r="C47" s="75" t="s">
        <v>21</v>
      </c>
      <c r="D47" s="83">
        <f>SUM(D44:D46)</f>
        <v>1242123.240726871</v>
      </c>
      <c r="E47" s="77"/>
      <c r="F47" s="77"/>
      <c r="G47" s="77"/>
      <c r="H47" s="77"/>
      <c r="I47" s="77"/>
      <c r="J47" s="77"/>
      <c r="K47" s="83"/>
      <c r="M47" s="80"/>
      <c r="N47" s="80"/>
    </row>
    <row r="48" spans="2:14" ht="15.75" thickBot="1" x14ac:dyDescent="0.3">
      <c r="B48" s="74"/>
      <c r="C48" s="68" t="s">
        <v>12</v>
      </c>
      <c r="D48" s="84"/>
      <c r="E48" s="77"/>
      <c r="F48" s="77"/>
      <c r="G48" s="77"/>
      <c r="H48" s="77"/>
      <c r="I48" s="77"/>
      <c r="J48" s="77"/>
      <c r="K48" s="79"/>
      <c r="M48" s="80"/>
      <c r="N48" s="80"/>
    </row>
    <row r="49" spans="2:14" ht="16.5" thickTop="1" thickBot="1" x14ac:dyDescent="0.3">
      <c r="B49" s="74"/>
      <c r="C49" s="75" t="s">
        <v>72</v>
      </c>
      <c r="D49" s="76">
        <v>0</v>
      </c>
      <c r="E49" s="77"/>
      <c r="F49" s="78">
        <v>0</v>
      </c>
      <c r="G49" s="78">
        <v>0</v>
      </c>
      <c r="H49" s="77"/>
      <c r="I49" s="77"/>
      <c r="J49" s="77"/>
      <c r="K49" s="79"/>
      <c r="M49" s="80"/>
      <c r="N49" s="80"/>
    </row>
    <row r="50" spans="2:14" ht="16.5" thickTop="1" thickBot="1" x14ac:dyDescent="0.3">
      <c r="B50" s="74"/>
      <c r="C50" s="75" t="s">
        <v>73</v>
      </c>
      <c r="D50" s="76">
        <v>0</v>
      </c>
      <c r="E50" s="77"/>
      <c r="F50" s="78">
        <v>0</v>
      </c>
      <c r="G50" s="78">
        <v>0</v>
      </c>
      <c r="H50" s="77"/>
      <c r="I50" s="77"/>
      <c r="J50" s="77"/>
      <c r="K50" s="79"/>
      <c r="M50" s="80"/>
      <c r="N50" s="80"/>
    </row>
    <row r="51" spans="2:14" ht="16.5" thickTop="1" thickBot="1" x14ac:dyDescent="0.3">
      <c r="B51" s="74"/>
      <c r="C51" s="75" t="s">
        <v>74</v>
      </c>
      <c r="D51" s="76">
        <v>0</v>
      </c>
      <c r="E51" s="77"/>
      <c r="F51" s="78">
        <v>0</v>
      </c>
      <c r="G51" s="77"/>
      <c r="H51" s="77"/>
      <c r="I51" s="78">
        <v>0</v>
      </c>
      <c r="J51" s="77"/>
      <c r="K51" s="79"/>
      <c r="M51" s="80"/>
      <c r="N51" s="80"/>
    </row>
    <row r="52" spans="2:14" ht="16.5" thickTop="1" thickBot="1" x14ac:dyDescent="0.3">
      <c r="B52" s="74"/>
      <c r="C52" s="86" t="s">
        <v>75</v>
      </c>
      <c r="D52" s="76">
        <v>0</v>
      </c>
      <c r="E52" s="77"/>
      <c r="F52" s="78">
        <v>0</v>
      </c>
      <c r="G52" s="78">
        <v>0</v>
      </c>
      <c r="H52" s="77"/>
      <c r="I52" s="77"/>
      <c r="J52" s="77"/>
      <c r="K52" s="79"/>
      <c r="M52" s="80"/>
      <c r="N52" s="80"/>
    </row>
    <row r="53" spans="2:14" ht="16.5" thickTop="1" thickBot="1" x14ac:dyDescent="0.3">
      <c r="B53" s="74"/>
      <c r="C53" s="86" t="s">
        <v>76</v>
      </c>
      <c r="D53" s="76">
        <v>0</v>
      </c>
      <c r="E53" s="77"/>
      <c r="F53" s="78">
        <v>0</v>
      </c>
      <c r="G53" s="78">
        <v>0</v>
      </c>
      <c r="H53" s="77"/>
      <c r="I53" s="77"/>
      <c r="J53" s="77"/>
      <c r="K53" s="79"/>
      <c r="M53" s="80"/>
      <c r="N53" s="80"/>
    </row>
    <row r="54" spans="2:14" ht="16.5" thickTop="1" thickBot="1" x14ac:dyDescent="0.3">
      <c r="B54" s="74"/>
      <c r="C54" s="86" t="s">
        <v>77</v>
      </c>
      <c r="D54" s="76">
        <v>0</v>
      </c>
      <c r="E54" s="77"/>
      <c r="F54" s="78">
        <v>0</v>
      </c>
      <c r="G54" s="78">
        <v>0</v>
      </c>
      <c r="H54" s="77"/>
      <c r="I54" s="77"/>
      <c r="J54" s="77"/>
      <c r="K54" s="79"/>
      <c r="M54" s="80"/>
      <c r="N54" s="80"/>
    </row>
    <row r="55" spans="2:14" ht="16.5" thickTop="1" thickBot="1" x14ac:dyDescent="0.3">
      <c r="B55" s="74"/>
      <c r="C55" s="75" t="s">
        <v>78</v>
      </c>
      <c r="D55" s="76">
        <v>0</v>
      </c>
      <c r="E55" s="77"/>
      <c r="F55" s="77"/>
      <c r="G55" s="77"/>
      <c r="H55" s="77"/>
      <c r="I55" s="78">
        <v>0</v>
      </c>
      <c r="J55" s="78">
        <v>0</v>
      </c>
      <c r="K55" s="78">
        <v>0</v>
      </c>
      <c r="M55" s="80"/>
      <c r="N55" s="80"/>
    </row>
    <row r="56" spans="2:14" ht="16.5" thickTop="1" thickBot="1" x14ac:dyDescent="0.3">
      <c r="B56" s="74"/>
      <c r="C56" s="75" t="s">
        <v>79</v>
      </c>
      <c r="D56" s="76">
        <v>0</v>
      </c>
      <c r="E56" s="77"/>
      <c r="F56" s="78">
        <v>0</v>
      </c>
      <c r="G56" s="78">
        <v>0</v>
      </c>
      <c r="H56" s="77"/>
      <c r="I56" s="77"/>
      <c r="J56" s="77"/>
      <c r="K56" s="79"/>
      <c r="M56" s="80"/>
      <c r="N56" s="80"/>
    </row>
    <row r="57" spans="2:14" ht="15.75" thickTop="1" x14ac:dyDescent="0.25">
      <c r="B57" s="74"/>
      <c r="C57" s="75" t="s">
        <v>21</v>
      </c>
      <c r="D57" s="82">
        <f>SUM(D49:D56)</f>
        <v>0</v>
      </c>
      <c r="E57" s="77"/>
      <c r="F57" s="83"/>
      <c r="G57" s="83"/>
      <c r="H57" s="77"/>
      <c r="I57" s="77"/>
      <c r="J57" s="77"/>
      <c r="K57" s="79"/>
      <c r="M57" s="80"/>
      <c r="N57" s="80"/>
    </row>
    <row r="58" spans="2:14" ht="15.75" thickBot="1" x14ac:dyDescent="0.3">
      <c r="B58" s="74"/>
      <c r="C58" s="68" t="s">
        <v>80</v>
      </c>
      <c r="D58" s="84"/>
      <c r="E58" s="77"/>
      <c r="F58" s="77"/>
      <c r="G58" s="77"/>
      <c r="H58" s="77"/>
      <c r="I58" s="77"/>
      <c r="J58" s="77"/>
      <c r="K58" s="79"/>
      <c r="M58" s="80"/>
      <c r="N58" s="80"/>
    </row>
    <row r="59" spans="2:14" ht="16.5" thickTop="1" thickBot="1" x14ac:dyDescent="0.3">
      <c r="B59" s="74"/>
      <c r="C59" s="75" t="s">
        <v>81</v>
      </c>
      <c r="D59" s="76">
        <f>'[1]Region Emissions By Source'!D59</f>
        <v>3047342.3174477238</v>
      </c>
      <c r="E59" s="77"/>
      <c r="F59" s="77"/>
      <c r="G59" s="77"/>
      <c r="H59" s="77"/>
      <c r="I59" s="77"/>
      <c r="J59" s="76">
        <v>3047342.3174477238</v>
      </c>
      <c r="K59" s="79"/>
      <c r="M59" s="80"/>
      <c r="N59" s="80"/>
    </row>
    <row r="60" spans="2:14" ht="16.5" thickTop="1" thickBot="1" x14ac:dyDescent="0.3">
      <c r="B60" s="87" t="s">
        <v>42</v>
      </c>
      <c r="C60" s="88" t="s">
        <v>82</v>
      </c>
      <c r="D60" s="84"/>
      <c r="E60" s="77"/>
      <c r="F60" s="77"/>
      <c r="G60" s="77"/>
      <c r="H60" s="77"/>
      <c r="I60" s="77"/>
      <c r="J60" s="77"/>
      <c r="K60" s="79"/>
      <c r="M60" s="80"/>
      <c r="N60" s="80"/>
    </row>
    <row r="61" spans="2:14" ht="16.5" thickTop="1" thickBot="1" x14ac:dyDescent="0.3">
      <c r="B61" s="89"/>
      <c r="C61" s="90" t="s">
        <v>83</v>
      </c>
      <c r="D61" s="76">
        <f>F61+G61+H61</f>
        <v>8700990.3764962535</v>
      </c>
      <c r="E61" s="77"/>
      <c r="F61" s="78">
        <v>8507467.1458036005</v>
      </c>
      <c r="G61" s="78">
        <v>11363.069795844558</v>
      </c>
      <c r="H61" s="78">
        <v>182160.16089680712</v>
      </c>
      <c r="I61" s="77"/>
      <c r="J61" s="77"/>
      <c r="K61" s="79"/>
      <c r="M61" s="80"/>
      <c r="N61" s="80"/>
    </row>
    <row r="62" spans="2:14" ht="16.5" thickTop="1" thickBot="1" x14ac:dyDescent="0.3">
      <c r="B62" s="89"/>
      <c r="C62" s="90" t="s">
        <v>84</v>
      </c>
      <c r="D62" s="76">
        <f t="shared" ref="D62:D68" si="1">SUM(F62:H62)</f>
        <v>1620287.0965830823</v>
      </c>
      <c r="E62" s="77"/>
      <c r="F62" s="78">
        <v>1617892.7363245401</v>
      </c>
      <c r="G62" s="78">
        <v>158.99856928961574</v>
      </c>
      <c r="H62" s="78">
        <v>2235.3616892524669</v>
      </c>
      <c r="I62" s="77"/>
      <c r="J62" s="77"/>
      <c r="K62" s="79"/>
      <c r="M62" s="80"/>
      <c r="N62" s="80"/>
    </row>
    <row r="63" spans="2:14" ht="16.5" thickTop="1" thickBot="1" x14ac:dyDescent="0.3">
      <c r="B63" s="89"/>
      <c r="C63" s="90" t="s">
        <v>85</v>
      </c>
      <c r="D63" s="76">
        <f t="shared" si="1"/>
        <v>35981.974916866136</v>
      </c>
      <c r="E63" s="77"/>
      <c r="F63" s="77"/>
      <c r="G63" s="78">
        <v>1895.5156683685468</v>
      </c>
      <c r="H63" s="78">
        <v>34086.459248497587</v>
      </c>
      <c r="I63" s="77"/>
      <c r="J63" s="77"/>
      <c r="K63" s="79"/>
      <c r="L63" s="80"/>
      <c r="M63" s="80"/>
      <c r="N63" s="80"/>
    </row>
    <row r="64" spans="2:14" ht="16.5" thickTop="1" thickBot="1" x14ac:dyDescent="0.3">
      <c r="B64" s="89"/>
      <c r="C64" s="90" t="s">
        <v>86</v>
      </c>
      <c r="D64" s="76">
        <f t="shared" si="1"/>
        <v>0</v>
      </c>
      <c r="E64" s="77"/>
      <c r="F64" s="77"/>
      <c r="G64" s="78">
        <v>0</v>
      </c>
      <c r="H64" s="78">
        <v>0</v>
      </c>
      <c r="I64" s="77"/>
      <c r="J64" s="77"/>
      <c r="K64" s="79"/>
      <c r="M64" s="80"/>
      <c r="N64" s="80"/>
    </row>
    <row r="65" spans="2:14" ht="16.5" thickTop="1" thickBot="1" x14ac:dyDescent="0.3">
      <c r="B65" s="89"/>
      <c r="C65" s="91" t="s">
        <v>87</v>
      </c>
      <c r="D65" s="76">
        <v>78637.219011869078</v>
      </c>
      <c r="E65" s="77"/>
      <c r="F65" s="78">
        <v>71459.151931800006</v>
      </c>
      <c r="G65" s="78">
        <v>3102.010524490579</v>
      </c>
      <c r="H65" s="78">
        <v>4076.0565555784997</v>
      </c>
      <c r="I65" s="77"/>
      <c r="J65" s="77"/>
      <c r="K65" s="79"/>
      <c r="M65" s="80"/>
      <c r="N65" s="80"/>
    </row>
    <row r="66" spans="2:14" ht="16.5" thickTop="1" thickBot="1" x14ac:dyDescent="0.3">
      <c r="B66" s="89"/>
      <c r="C66" s="88" t="s">
        <v>88</v>
      </c>
      <c r="D66" s="76">
        <f t="shared" si="1"/>
        <v>0</v>
      </c>
      <c r="E66" s="77"/>
      <c r="F66" s="77"/>
      <c r="G66" s="77"/>
      <c r="H66" s="77"/>
      <c r="I66" s="77"/>
      <c r="J66" s="77"/>
      <c r="K66" s="79"/>
      <c r="M66" s="80"/>
      <c r="N66" s="80"/>
    </row>
    <row r="67" spans="2:14" ht="16.5" thickTop="1" thickBot="1" x14ac:dyDescent="0.3">
      <c r="B67" s="89"/>
      <c r="C67" s="90" t="s">
        <v>84</v>
      </c>
      <c r="D67" s="76">
        <f t="shared" si="1"/>
        <v>29232.055886017686</v>
      </c>
      <c r="E67" s="77"/>
      <c r="F67" s="78">
        <v>28955.826939503713</v>
      </c>
      <c r="G67" s="78">
        <v>47.64523923444294</v>
      </c>
      <c r="H67" s="78">
        <v>228.58370727952982</v>
      </c>
      <c r="I67" s="77"/>
      <c r="J67" s="77"/>
      <c r="K67" s="79"/>
      <c r="M67" s="80"/>
      <c r="N67" s="80"/>
    </row>
    <row r="68" spans="2:14" ht="16.5" thickTop="1" thickBot="1" x14ac:dyDescent="0.3">
      <c r="B68" s="89"/>
      <c r="C68" s="90" t="s">
        <v>89</v>
      </c>
      <c r="D68" s="76">
        <f t="shared" si="1"/>
        <v>854583.14898311882</v>
      </c>
      <c r="E68" s="77"/>
      <c r="F68" s="78">
        <v>853128.95817412343</v>
      </c>
      <c r="G68" s="78">
        <v>328.25375937967118</v>
      </c>
      <c r="H68" s="78">
        <v>1125.937049615726</v>
      </c>
      <c r="I68" s="77"/>
      <c r="J68" s="77"/>
      <c r="K68" s="79"/>
      <c r="M68" s="80"/>
      <c r="N68" s="80"/>
    </row>
    <row r="69" spans="2:14" ht="16.5" thickTop="1" thickBot="1" x14ac:dyDescent="0.3">
      <c r="B69" s="89"/>
      <c r="C69" s="88" t="s">
        <v>90</v>
      </c>
      <c r="D69" s="84"/>
      <c r="E69" s="77"/>
      <c r="F69" s="85"/>
      <c r="G69" s="85"/>
      <c r="H69" s="85"/>
      <c r="I69" s="85"/>
      <c r="J69" s="77"/>
      <c r="K69" s="79"/>
      <c r="M69" s="80"/>
      <c r="N69" s="80"/>
    </row>
    <row r="70" spans="2:14" ht="16.5" thickTop="1" thickBot="1" x14ac:dyDescent="0.3">
      <c r="B70" s="89"/>
      <c r="C70" s="90" t="s">
        <v>91</v>
      </c>
      <c r="D70" s="76">
        <f t="shared" ref="D70" si="2">SUM(F70:H70)</f>
        <v>28163.492966934748</v>
      </c>
      <c r="E70" s="77"/>
      <c r="F70" s="78">
        <v>28163.492966934748</v>
      </c>
      <c r="G70" s="78">
        <v>0</v>
      </c>
      <c r="H70" s="78">
        <v>0</v>
      </c>
      <c r="I70" s="77"/>
      <c r="J70" s="85"/>
      <c r="K70" s="79"/>
      <c r="M70" s="80"/>
      <c r="N70" s="80"/>
    </row>
    <row r="71" spans="2:14" ht="16.5" thickTop="1" thickBot="1" x14ac:dyDescent="0.3">
      <c r="B71" s="89"/>
      <c r="C71" s="90" t="s">
        <v>92</v>
      </c>
      <c r="D71" s="76">
        <f>F71+G71+H71</f>
        <v>59669.521763295525</v>
      </c>
      <c r="E71" s="77"/>
      <c r="F71" s="78">
        <v>59190.8113520896</v>
      </c>
      <c r="G71" s="78">
        <v>77.378404307676959</v>
      </c>
      <c r="H71" s="78">
        <v>401.33200689824736</v>
      </c>
      <c r="I71" s="77"/>
      <c r="J71" s="85"/>
      <c r="K71" s="79"/>
      <c r="M71" s="80"/>
      <c r="N71" s="80"/>
    </row>
    <row r="72" spans="2:14" ht="16.5" thickTop="1" thickBot="1" x14ac:dyDescent="0.3">
      <c r="B72" s="89"/>
      <c r="C72" s="90" t="s">
        <v>93</v>
      </c>
      <c r="D72" s="76">
        <v>0</v>
      </c>
      <c r="E72" s="77"/>
      <c r="F72" s="78">
        <v>0</v>
      </c>
      <c r="G72" s="78">
        <v>0</v>
      </c>
      <c r="H72" s="78">
        <v>0</v>
      </c>
      <c r="I72" s="77"/>
      <c r="J72" s="85"/>
      <c r="K72" s="79"/>
      <c r="M72" s="80"/>
      <c r="N72" s="80"/>
    </row>
    <row r="73" spans="2:14" ht="16.5" thickTop="1" thickBot="1" x14ac:dyDescent="0.3">
      <c r="B73" s="89"/>
      <c r="C73" s="88" t="s">
        <v>94</v>
      </c>
      <c r="D73" s="84"/>
      <c r="E73" s="77"/>
      <c r="F73" s="77"/>
      <c r="G73" s="77"/>
      <c r="H73" s="77"/>
      <c r="I73" s="77"/>
      <c r="J73" s="85"/>
      <c r="K73" s="79"/>
      <c r="M73" s="80"/>
      <c r="N73" s="80"/>
    </row>
    <row r="74" spans="2:14" ht="16.5" thickTop="1" thickBot="1" x14ac:dyDescent="0.3">
      <c r="B74" s="89"/>
      <c r="C74" s="90" t="s">
        <v>95</v>
      </c>
      <c r="D74" s="76">
        <v>2506520.1665902929</v>
      </c>
      <c r="E74" s="77"/>
      <c r="F74" s="78">
        <v>2506520.1665902929</v>
      </c>
      <c r="G74" s="78">
        <v>0</v>
      </c>
      <c r="H74" s="78">
        <v>0</v>
      </c>
      <c r="I74" s="77"/>
      <c r="J74" s="85"/>
      <c r="K74" s="79"/>
      <c r="M74" s="80"/>
      <c r="N74" s="80"/>
    </row>
    <row r="75" spans="2:14" ht="15.75" thickTop="1" x14ac:dyDescent="0.25">
      <c r="B75" s="89"/>
      <c r="C75" s="90" t="s">
        <v>21</v>
      </c>
      <c r="D75" s="82">
        <f>SUM(D61:D74)</f>
        <v>13914065.05319773</v>
      </c>
      <c r="E75" s="77"/>
      <c r="F75" s="83"/>
      <c r="G75" s="83"/>
      <c r="H75" s="83"/>
      <c r="I75" s="77"/>
      <c r="J75" s="85"/>
      <c r="K75" s="79"/>
      <c r="M75" s="80"/>
      <c r="N75" s="80"/>
    </row>
    <row r="76" spans="2:14" ht="15.75" thickBot="1" x14ac:dyDescent="0.3">
      <c r="B76" s="67" t="s">
        <v>43</v>
      </c>
      <c r="C76" s="68" t="s">
        <v>96</v>
      </c>
      <c r="D76" s="84"/>
      <c r="E76" s="77"/>
      <c r="F76" s="77"/>
      <c r="G76" s="77"/>
      <c r="H76" s="77"/>
      <c r="I76" s="77"/>
      <c r="J76" s="85"/>
      <c r="K76" s="79"/>
      <c r="L76" s="80"/>
      <c r="M76" s="80"/>
      <c r="N76" s="80"/>
    </row>
    <row r="77" spans="2:14" ht="16.5" thickTop="1" thickBot="1" x14ac:dyDescent="0.3">
      <c r="B77" s="67"/>
      <c r="C77" s="92" t="s">
        <v>97</v>
      </c>
      <c r="D77" s="76">
        <v>100846</v>
      </c>
      <c r="E77" s="77"/>
      <c r="F77" s="77"/>
      <c r="G77" s="76">
        <v>100846</v>
      </c>
      <c r="H77" s="77"/>
      <c r="I77" s="77"/>
      <c r="J77" s="85"/>
      <c r="K77" s="79"/>
      <c r="L77" s="80"/>
      <c r="M77" s="80"/>
      <c r="N77" s="80"/>
    </row>
    <row r="78" spans="2:14" ht="16.5" thickTop="1" thickBot="1" x14ac:dyDescent="0.3">
      <c r="B78" s="74"/>
      <c r="C78" s="75" t="s">
        <v>98</v>
      </c>
      <c r="D78" s="76">
        <f>'[1]Region Emissions By Source'!F79</f>
        <v>1961833.9430035683</v>
      </c>
      <c r="E78" s="77"/>
      <c r="F78" s="77"/>
      <c r="G78" s="76">
        <v>1961833.9430035683</v>
      </c>
      <c r="H78" s="85"/>
      <c r="I78" s="85"/>
      <c r="J78" s="85"/>
      <c r="K78" s="79"/>
      <c r="M78" s="80"/>
      <c r="N78" s="80"/>
    </row>
    <row r="79" spans="2:14" ht="16.5" thickTop="1" thickBot="1" x14ac:dyDescent="0.3">
      <c r="B79" s="74"/>
      <c r="C79" s="75" t="s">
        <v>99</v>
      </c>
      <c r="D79" s="76">
        <v>158507.28007877723</v>
      </c>
      <c r="E79" s="77"/>
      <c r="F79" s="78">
        <v>135325.98613877723</v>
      </c>
      <c r="G79" s="78">
        <v>7891.5043199999991</v>
      </c>
      <c r="H79" s="78">
        <v>15289.789619999998</v>
      </c>
      <c r="I79" s="77"/>
      <c r="J79" s="85"/>
      <c r="K79" s="79"/>
      <c r="M79" s="80"/>
      <c r="N79" s="80"/>
    </row>
    <row r="80" spans="2:14" ht="15.75" thickTop="1" x14ac:dyDescent="0.25">
      <c r="B80" s="74"/>
      <c r="C80" s="75" t="s">
        <v>21</v>
      </c>
      <c r="D80" s="82">
        <f>SUM(D77:D79)</f>
        <v>2221187.2230823454</v>
      </c>
      <c r="E80" s="77"/>
      <c r="F80" s="83"/>
      <c r="G80" s="83"/>
      <c r="H80" s="83"/>
      <c r="I80" s="77"/>
      <c r="J80" s="85"/>
      <c r="K80" s="79"/>
      <c r="M80" s="80"/>
      <c r="N80" s="80"/>
    </row>
    <row r="81" spans="2:14" ht="15.75" thickBot="1" x14ac:dyDescent="0.3">
      <c r="B81" s="74"/>
      <c r="C81" s="68" t="s">
        <v>100</v>
      </c>
      <c r="D81" s="84"/>
      <c r="E81" s="77"/>
      <c r="F81" s="77"/>
      <c r="G81" s="77"/>
      <c r="H81" s="77"/>
      <c r="I81" s="77"/>
      <c r="J81" s="85"/>
      <c r="K81" s="93"/>
      <c r="M81" s="80"/>
      <c r="N81" s="80"/>
    </row>
    <row r="82" spans="2:14" ht="16.5" thickTop="1" thickBot="1" x14ac:dyDescent="0.3">
      <c r="B82" s="74"/>
      <c r="C82" s="75" t="s">
        <v>101</v>
      </c>
      <c r="D82" s="76">
        <v>286164.53421361686</v>
      </c>
      <c r="E82" s="77"/>
      <c r="F82" s="77"/>
      <c r="G82" s="76">
        <v>197729.80596884026</v>
      </c>
      <c r="H82" s="78">
        <v>88434.72824477659</v>
      </c>
      <c r="I82" s="77"/>
      <c r="J82" s="85"/>
      <c r="K82" s="79"/>
      <c r="M82" s="80"/>
      <c r="N82" s="80"/>
    </row>
    <row r="83" spans="2:14" ht="16.5" thickTop="1" thickBot="1" x14ac:dyDescent="0.3">
      <c r="B83" s="87" t="s">
        <v>13</v>
      </c>
      <c r="C83" s="94" t="s">
        <v>102</v>
      </c>
      <c r="D83" s="84"/>
      <c r="E83" s="77"/>
      <c r="F83" s="77"/>
      <c r="G83" s="77"/>
      <c r="H83" s="77"/>
      <c r="I83" s="77"/>
      <c r="J83" s="77"/>
      <c r="K83" s="79"/>
      <c r="M83" s="80"/>
      <c r="N83" s="80"/>
    </row>
    <row r="84" spans="2:14" ht="16.5" thickTop="1" thickBot="1" x14ac:dyDescent="0.3">
      <c r="B84" s="89"/>
      <c r="C84" s="95" t="s">
        <v>103</v>
      </c>
      <c r="D84" s="76">
        <v>0</v>
      </c>
      <c r="E84" s="77"/>
      <c r="F84" s="77"/>
      <c r="G84" s="78">
        <v>0</v>
      </c>
      <c r="H84" s="77"/>
      <c r="I84" s="77"/>
      <c r="J84" s="85"/>
      <c r="K84" s="79"/>
      <c r="M84" s="80"/>
      <c r="N84" s="80"/>
    </row>
    <row r="85" spans="2:14" ht="16.5" thickTop="1" thickBot="1" x14ac:dyDescent="0.3">
      <c r="B85" s="89"/>
      <c r="C85" s="95" t="s">
        <v>104</v>
      </c>
      <c r="D85" s="76">
        <v>0</v>
      </c>
      <c r="E85" s="77"/>
      <c r="F85" s="77"/>
      <c r="G85" s="78">
        <v>0</v>
      </c>
      <c r="H85" s="76">
        <v>0</v>
      </c>
      <c r="I85" s="77"/>
      <c r="J85" s="85"/>
      <c r="K85" s="79"/>
      <c r="M85" s="80"/>
      <c r="N85" s="80"/>
    </row>
    <row r="86" spans="2:14" ht="16.5" thickTop="1" thickBot="1" x14ac:dyDescent="0.3">
      <c r="B86" s="89"/>
      <c r="C86" s="94" t="s">
        <v>105</v>
      </c>
      <c r="D86" s="84"/>
      <c r="E86" s="77"/>
      <c r="F86" s="77"/>
      <c r="G86" s="77"/>
      <c r="H86" s="77"/>
      <c r="I86" s="77"/>
      <c r="J86" s="77"/>
      <c r="K86" s="79"/>
      <c r="M86" s="80"/>
      <c r="N86" s="80"/>
    </row>
    <row r="87" spans="2:14" ht="16.5" thickTop="1" thickBot="1" x14ac:dyDescent="0.3">
      <c r="B87" s="89"/>
      <c r="C87" s="95" t="s">
        <v>106</v>
      </c>
      <c r="D87" s="76">
        <v>0</v>
      </c>
      <c r="E87" s="77"/>
      <c r="F87" s="77"/>
      <c r="G87" s="77"/>
      <c r="H87" s="78">
        <v>0</v>
      </c>
      <c r="I87" s="77"/>
      <c r="J87" s="85"/>
      <c r="K87" s="79"/>
      <c r="M87" s="80"/>
      <c r="N87" s="80"/>
    </row>
    <row r="88" spans="2:14" ht="16.5" thickTop="1" thickBot="1" x14ac:dyDescent="0.3">
      <c r="B88" s="96"/>
      <c r="C88" s="97" t="s">
        <v>107</v>
      </c>
      <c r="D88" s="98">
        <v>0</v>
      </c>
      <c r="E88" s="99"/>
      <c r="F88" s="100">
        <v>0</v>
      </c>
      <c r="G88" s="100">
        <v>0</v>
      </c>
      <c r="H88" s="100">
        <v>0</v>
      </c>
      <c r="I88" s="99"/>
      <c r="J88" s="99"/>
      <c r="K88" s="101"/>
      <c r="M88" s="80"/>
      <c r="N88" s="80"/>
    </row>
    <row r="89" spans="2:14" x14ac:dyDescent="0.25">
      <c r="B89" s="109"/>
      <c r="C89" s="95" t="s">
        <v>21</v>
      </c>
      <c r="D89" s="83">
        <f>SUM(D84:D88)</f>
        <v>0</v>
      </c>
      <c r="E89" s="108"/>
      <c r="F89" s="83"/>
      <c r="G89" s="83"/>
      <c r="H89" s="83"/>
      <c r="I89" s="108"/>
      <c r="J89" s="108"/>
      <c r="K89" s="108"/>
      <c r="M89" s="80"/>
      <c r="N89" s="80"/>
    </row>
    <row r="91" spans="2:14" ht="15.75" thickBot="1" x14ac:dyDescent="0.3">
      <c r="D91" s="102"/>
      <c r="E91" s="102"/>
      <c r="F91" s="102"/>
      <c r="G91" s="102"/>
      <c r="H91" s="102"/>
      <c r="I91" s="102"/>
      <c r="J91" s="102"/>
      <c r="K91" s="102"/>
    </row>
    <row r="92" spans="2:14" ht="15.75" thickBot="1" x14ac:dyDescent="0.3">
      <c r="B92" s="103" t="s">
        <v>108</v>
      </c>
      <c r="C92" s="104"/>
      <c r="D92" s="105">
        <f>SUM(D16:D88)</f>
        <v>118326970.74435964</v>
      </c>
      <c r="E92" s="77"/>
      <c r="F92" s="106">
        <f t="shared" ref="F92:K92" si="3">SUM(F16:F88)</f>
        <v>54459163.901215427</v>
      </c>
      <c r="G92" s="106">
        <f t="shared" si="3"/>
        <v>2681979.0012395047</v>
      </c>
      <c r="H92" s="106">
        <f t="shared" si="3"/>
        <v>383319.57810782699</v>
      </c>
      <c r="I92" s="106">
        <f t="shared" si="3"/>
        <v>0</v>
      </c>
      <c r="J92" s="106">
        <f t="shared" si="3"/>
        <v>3047342.3174477238</v>
      </c>
      <c r="K92" s="106">
        <f t="shared" si="3"/>
        <v>258434</v>
      </c>
    </row>
    <row r="93" spans="2:14" x14ac:dyDescent="0.25">
      <c r="J93" s="107"/>
      <c r="K93" s="107"/>
    </row>
    <row r="95" spans="2:14" x14ac:dyDescent="0.25">
      <c r="D95" s="102"/>
    </row>
    <row r="96" spans="2:14" x14ac:dyDescent="0.25">
      <c r="D96" s="80"/>
    </row>
    <row r="97" spans="4:4" x14ac:dyDescent="0.25">
      <c r="D97" s="80"/>
    </row>
    <row r="100" spans="4:4" x14ac:dyDescent="0.25">
      <c r="D100" s="80"/>
    </row>
    <row r="101" spans="4:4" x14ac:dyDescent="0.25">
      <c r="D101" s="80"/>
    </row>
    <row r="102" spans="4:4" x14ac:dyDescent="0.25">
      <c r="D102" s="80"/>
    </row>
    <row r="104" spans="4:4" x14ac:dyDescent="0.25">
      <c r="D104" s="80"/>
    </row>
  </sheetData>
  <mergeCells count="1">
    <mergeCell ref="B13:K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"/>
  <sheetViews>
    <sheetView workbookViewId="0">
      <selection activeCell="F17" sqref="F17"/>
    </sheetView>
  </sheetViews>
  <sheetFormatPr defaultRowHeight="15" x14ac:dyDescent="0.25"/>
  <cols>
    <col min="1" max="1" width="8.140625" bestFit="1" customWidth="1"/>
    <col min="2" max="2" width="16.85546875" bestFit="1" customWidth="1"/>
    <col min="3" max="3" width="12.42578125" bestFit="1" customWidth="1"/>
    <col min="4" max="4" width="16.85546875" bestFit="1" customWidth="1"/>
    <col min="5" max="5" width="13.42578125" bestFit="1" customWidth="1"/>
    <col min="6" max="6" width="10.140625" bestFit="1" customWidth="1"/>
    <col min="8" max="8" width="10.140625" bestFit="1" customWidth="1"/>
  </cols>
  <sheetData>
    <row r="1" spans="1:7" s="127" customFormat="1" ht="31.5" x14ac:dyDescent="0.25">
      <c r="A1" s="128" t="s">
        <v>114</v>
      </c>
      <c r="B1" s="128" t="s">
        <v>115</v>
      </c>
      <c r="C1" s="129" t="s">
        <v>114</v>
      </c>
      <c r="D1" s="129" t="s">
        <v>116</v>
      </c>
      <c r="E1" s="129" t="s">
        <v>117</v>
      </c>
      <c r="F1" s="130" t="s">
        <v>118</v>
      </c>
    </row>
    <row r="2" spans="1:7" s="127" customFormat="1" ht="15.75" x14ac:dyDescent="0.25">
      <c r="A2" s="123" t="str">
        <f t="shared" ref="A2:A4" si="0">LEFT(C2,LEN(C2)-7)</f>
        <v>Bronx</v>
      </c>
      <c r="B2" s="123" t="str">
        <f t="shared" ref="B2:B4" si="1">IF(D2="",C2,IF(E2="",D2,E2))</f>
        <v>Bronx County</v>
      </c>
      <c r="C2" s="124" t="s">
        <v>125</v>
      </c>
      <c r="D2" s="124" t="s">
        <v>112</v>
      </c>
      <c r="E2" s="124" t="s">
        <v>112</v>
      </c>
      <c r="F2" s="125">
        <v>1385108</v>
      </c>
      <c r="G2" s="126"/>
    </row>
    <row r="3" spans="1:7" s="127" customFormat="1" ht="15.75" x14ac:dyDescent="0.25">
      <c r="A3" s="123" t="str">
        <f t="shared" si="0"/>
        <v>Bronx</v>
      </c>
      <c r="B3" s="123" t="str">
        <f t="shared" si="1"/>
        <v>Bronx borough</v>
      </c>
      <c r="C3" s="124" t="s">
        <v>125</v>
      </c>
      <c r="D3" s="124" t="s">
        <v>126</v>
      </c>
      <c r="E3" s="124" t="s">
        <v>112</v>
      </c>
      <c r="F3" s="125">
        <v>1385108</v>
      </c>
      <c r="G3" s="126"/>
    </row>
    <row r="4" spans="1:7" s="127" customFormat="1" ht="15.75" x14ac:dyDescent="0.25">
      <c r="A4" s="123" t="str">
        <f t="shared" si="0"/>
        <v>Bronx</v>
      </c>
      <c r="B4" s="123" t="str">
        <f t="shared" si="1"/>
        <v>New York City</v>
      </c>
      <c r="C4" s="124" t="s">
        <v>125</v>
      </c>
      <c r="D4" s="124" t="s">
        <v>126</v>
      </c>
      <c r="E4" s="124" t="s">
        <v>41</v>
      </c>
      <c r="F4" s="125">
        <v>1385108</v>
      </c>
      <c r="G4" s="126"/>
    </row>
    <row r="5" spans="1:7" s="127" customFormat="1" ht="15.75" x14ac:dyDescent="0.25">
      <c r="A5" s="123" t="str">
        <f t="shared" ref="A5:A16" si="2">LEFT(C5,LEN(C5)-7)</f>
        <v>Kings</v>
      </c>
      <c r="B5" s="123" t="str">
        <f t="shared" ref="B5:B16" si="3">IF(D5="",C5,IF(E5="",D5,E5))</f>
        <v>Kings County</v>
      </c>
      <c r="C5" s="124" t="s">
        <v>111</v>
      </c>
      <c r="D5" s="124" t="s">
        <v>112</v>
      </c>
      <c r="E5" s="124" t="s">
        <v>112</v>
      </c>
      <c r="F5" s="125">
        <v>2504700</v>
      </c>
    </row>
    <row r="6" spans="1:7" s="127" customFormat="1" ht="15.75" x14ac:dyDescent="0.25">
      <c r="A6" s="123" t="str">
        <f t="shared" si="2"/>
        <v>Kings</v>
      </c>
      <c r="B6" s="123" t="str">
        <f t="shared" si="3"/>
        <v>Brooklyn borough</v>
      </c>
      <c r="C6" s="124" t="s">
        <v>111</v>
      </c>
      <c r="D6" s="124" t="s">
        <v>113</v>
      </c>
      <c r="E6" s="124" t="s">
        <v>112</v>
      </c>
      <c r="F6" s="125">
        <v>2504700</v>
      </c>
    </row>
    <row r="7" spans="1:7" s="127" customFormat="1" ht="15.75" x14ac:dyDescent="0.25">
      <c r="A7" s="123" t="str">
        <f t="shared" si="2"/>
        <v>Kings</v>
      </c>
      <c r="B7" s="123" t="str">
        <f t="shared" si="3"/>
        <v>New York City</v>
      </c>
      <c r="C7" s="124" t="s">
        <v>111</v>
      </c>
      <c r="D7" s="124" t="s">
        <v>113</v>
      </c>
      <c r="E7" s="124" t="s">
        <v>41</v>
      </c>
      <c r="F7" s="125">
        <v>2504700</v>
      </c>
    </row>
    <row r="8" spans="1:7" s="127" customFormat="1" ht="15.75" x14ac:dyDescent="0.25">
      <c r="A8" s="123" t="str">
        <f t="shared" si="2"/>
        <v>New York</v>
      </c>
      <c r="B8" s="123" t="str">
        <f t="shared" si="3"/>
        <v>New York County</v>
      </c>
      <c r="C8" s="124" t="s">
        <v>119</v>
      </c>
      <c r="D8" s="124" t="s">
        <v>112</v>
      </c>
      <c r="E8" s="124" t="s">
        <v>112</v>
      </c>
      <c r="F8" s="125">
        <v>1585873</v>
      </c>
      <c r="G8" s="126"/>
    </row>
    <row r="9" spans="1:7" s="127" customFormat="1" ht="15.75" x14ac:dyDescent="0.25">
      <c r="A9" s="123" t="str">
        <f t="shared" si="2"/>
        <v>New York</v>
      </c>
      <c r="B9" s="123" t="str">
        <f t="shared" si="3"/>
        <v>Manhattan borough</v>
      </c>
      <c r="C9" s="124" t="s">
        <v>119</v>
      </c>
      <c r="D9" s="124" t="s">
        <v>120</v>
      </c>
      <c r="E9" s="124" t="s">
        <v>112</v>
      </c>
      <c r="F9" s="125">
        <v>1585873</v>
      </c>
      <c r="G9" s="126"/>
    </row>
    <row r="10" spans="1:7" s="127" customFormat="1" ht="15.75" x14ac:dyDescent="0.25">
      <c r="A10" s="123" t="str">
        <f t="shared" si="2"/>
        <v>New York</v>
      </c>
      <c r="B10" s="123" t="str">
        <f t="shared" si="3"/>
        <v>New York City</v>
      </c>
      <c r="C10" s="124" t="s">
        <v>119</v>
      </c>
      <c r="D10" s="124" t="s">
        <v>120</v>
      </c>
      <c r="E10" s="124" t="s">
        <v>41</v>
      </c>
      <c r="F10" s="125">
        <v>1585873</v>
      </c>
      <c r="G10" s="126"/>
    </row>
    <row r="11" spans="1:7" s="127" customFormat="1" ht="15.75" x14ac:dyDescent="0.25">
      <c r="A11" s="123" t="str">
        <f t="shared" si="2"/>
        <v>Queens</v>
      </c>
      <c r="B11" s="123" t="str">
        <f t="shared" si="3"/>
        <v>New York City</v>
      </c>
      <c r="C11" s="124" t="s">
        <v>121</v>
      </c>
      <c r="D11" s="124" t="s">
        <v>122</v>
      </c>
      <c r="E11" s="124" t="s">
        <v>41</v>
      </c>
      <c r="F11" s="125">
        <v>2230722</v>
      </c>
      <c r="G11" s="126"/>
    </row>
    <row r="12" spans="1:7" s="127" customFormat="1" ht="15.75" x14ac:dyDescent="0.25">
      <c r="A12" s="123" t="str">
        <f t="shared" si="2"/>
        <v>Queens</v>
      </c>
      <c r="B12" s="123" t="str">
        <f t="shared" si="3"/>
        <v>Queens County</v>
      </c>
      <c r="C12" s="124" t="s">
        <v>121</v>
      </c>
      <c r="D12" s="124" t="s">
        <v>112</v>
      </c>
      <c r="E12" s="124" t="s">
        <v>112</v>
      </c>
      <c r="F12" s="125">
        <v>2230722</v>
      </c>
      <c r="G12" s="126"/>
    </row>
    <row r="13" spans="1:7" s="127" customFormat="1" ht="15.75" x14ac:dyDescent="0.25">
      <c r="A13" s="123" t="str">
        <f t="shared" si="2"/>
        <v>Queens</v>
      </c>
      <c r="B13" s="123" t="str">
        <f t="shared" si="3"/>
        <v>Queens borough</v>
      </c>
      <c r="C13" s="124" t="s">
        <v>121</v>
      </c>
      <c r="D13" s="124" t="s">
        <v>122</v>
      </c>
      <c r="E13" s="124" t="s">
        <v>112</v>
      </c>
      <c r="F13" s="125">
        <v>2230722</v>
      </c>
      <c r="G13" s="126"/>
    </row>
    <row r="14" spans="1:7" s="127" customFormat="1" ht="15.75" x14ac:dyDescent="0.25">
      <c r="A14" s="123" t="str">
        <f t="shared" si="2"/>
        <v>Richmond</v>
      </c>
      <c r="B14" s="123" t="str">
        <f t="shared" si="3"/>
        <v>New York City</v>
      </c>
      <c r="C14" s="124" t="s">
        <v>123</v>
      </c>
      <c r="D14" s="124" t="s">
        <v>124</v>
      </c>
      <c r="E14" s="124" t="s">
        <v>41</v>
      </c>
      <c r="F14" s="125">
        <v>468730</v>
      </c>
      <c r="G14" s="126"/>
    </row>
    <row r="15" spans="1:7" s="127" customFormat="1" ht="15.75" x14ac:dyDescent="0.25">
      <c r="A15" s="123" t="str">
        <f t="shared" si="2"/>
        <v>Richmond</v>
      </c>
      <c r="B15" s="123" t="str">
        <f t="shared" si="3"/>
        <v>Richmond County</v>
      </c>
      <c r="C15" s="124" t="s">
        <v>123</v>
      </c>
      <c r="D15" s="124" t="s">
        <v>112</v>
      </c>
      <c r="E15" s="124" t="s">
        <v>112</v>
      </c>
      <c r="F15" s="125">
        <v>468730</v>
      </c>
      <c r="G15" s="126"/>
    </row>
    <row r="16" spans="1:7" s="127" customFormat="1" ht="15.75" x14ac:dyDescent="0.25">
      <c r="A16" s="123" t="str">
        <f t="shared" si="2"/>
        <v>Richmond</v>
      </c>
      <c r="B16" s="123" t="str">
        <f t="shared" si="3"/>
        <v>Staten Island borough</v>
      </c>
      <c r="C16" s="124" t="s">
        <v>123</v>
      </c>
      <c r="D16" s="124" t="s">
        <v>124</v>
      </c>
      <c r="E16" s="124" t="s">
        <v>112</v>
      </c>
      <c r="F16" s="125">
        <v>468730</v>
      </c>
      <c r="G16" s="126"/>
    </row>
    <row r="17" spans="2:6" x14ac:dyDescent="0.25">
      <c r="B17" t="s">
        <v>41</v>
      </c>
      <c r="F17" s="55">
        <f>SUM(F4,F7,F10,F11,F14)</f>
        <v>8175133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showGridLines="0" workbookViewId="0">
      <selection activeCell="E8" sqref="E8"/>
    </sheetView>
  </sheetViews>
  <sheetFormatPr defaultRowHeight="15" x14ac:dyDescent="0.25"/>
  <cols>
    <col min="2" max="2" width="15.42578125" bestFit="1" customWidth="1"/>
    <col min="3" max="3" width="78.7109375" customWidth="1"/>
  </cols>
  <sheetData>
    <row r="1" spans="2:3" ht="15.75" thickBot="1" x14ac:dyDescent="0.3"/>
    <row r="2" spans="2:3" ht="24.75" thickTop="1" thickBot="1" x14ac:dyDescent="0.3">
      <c r="B2" s="50" t="s">
        <v>28</v>
      </c>
      <c r="C2" s="50" t="s">
        <v>29</v>
      </c>
    </row>
    <row r="3" spans="2:3" ht="16.5" thickTop="1" thickBot="1" x14ac:dyDescent="0.3">
      <c r="B3" s="120" t="s">
        <v>30</v>
      </c>
      <c r="C3" s="122" t="s">
        <v>31</v>
      </c>
    </row>
    <row r="4" spans="2:3" ht="16.5" thickTop="1" thickBot="1" x14ac:dyDescent="0.3">
      <c r="B4" s="121"/>
      <c r="C4" s="122"/>
    </row>
    <row r="5" spans="2:3" ht="16.5" thickTop="1" thickBot="1" x14ac:dyDescent="0.3">
      <c r="B5" s="121"/>
      <c r="C5" s="122"/>
    </row>
    <row r="6" spans="2:3" ht="16.5" thickTop="1" thickBot="1" x14ac:dyDescent="0.3">
      <c r="B6" s="121"/>
      <c r="C6" s="122"/>
    </row>
    <row r="7" spans="2:3" ht="64.5" thickTop="1" thickBot="1" x14ac:dyDescent="0.3">
      <c r="B7" s="51" t="s">
        <v>32</v>
      </c>
      <c r="C7" s="52" t="s">
        <v>33</v>
      </c>
    </row>
    <row r="8" spans="2:3" ht="48.75" thickTop="1" thickBot="1" x14ac:dyDescent="0.3">
      <c r="B8" s="53" t="s">
        <v>34</v>
      </c>
      <c r="C8" s="52" t="s">
        <v>35</v>
      </c>
    </row>
    <row r="9" spans="2:3" ht="75.75" customHeight="1" thickTop="1" thickBot="1" x14ac:dyDescent="0.3">
      <c r="B9" s="53" t="s">
        <v>36</v>
      </c>
      <c r="C9" s="52" t="s">
        <v>37</v>
      </c>
    </row>
    <row r="10" spans="2:3" ht="78.75" customHeight="1" thickTop="1" thickBot="1" x14ac:dyDescent="0.3">
      <c r="B10" s="53" t="s">
        <v>13</v>
      </c>
      <c r="C10" s="52" t="s">
        <v>38</v>
      </c>
    </row>
    <row r="11" spans="2:3" ht="60" customHeight="1" thickTop="1" thickBot="1" x14ac:dyDescent="0.3">
      <c r="B11" s="53" t="s">
        <v>14</v>
      </c>
      <c r="C11" s="52" t="s">
        <v>39</v>
      </c>
    </row>
    <row r="12" spans="2:3" ht="15.75" thickTop="1" x14ac:dyDescent="0.25"/>
  </sheetData>
  <mergeCells count="2">
    <mergeCell ref="B3:B6"/>
    <mergeCell ref="C3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FIND YOUR GHG INVENTORY DATA</vt:lpstr>
      <vt:lpstr>Resources</vt:lpstr>
      <vt:lpstr>Roll Up Report NYC</vt:lpstr>
      <vt:lpstr>2010 Census</vt:lpstr>
      <vt:lpstr>Sectors Descriptions</vt:lpstr>
    </vt:vector>
  </TitlesOfParts>
  <Company>NYSDEC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2017-07-28T19:09:33Z</dcterms:created>
  <dcterms:modified xsi:type="dcterms:W3CDTF">2017-09-08T15:03:39Z</dcterms:modified>
</cp:coreProperties>
</file>